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720" windowHeight="11985"/>
  </bookViews>
  <sheets>
    <sheet name="АИП 2020 " sheetId="1" r:id="rId1"/>
  </sheets>
  <definedNames>
    <definedName name="_xlnm.Print_Titles" localSheetId="0">'АИП 2020 '!$6:$6</definedName>
    <definedName name="_xlnm.Print_Area" localSheetId="0">'АИП 2020 '!$A:$H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O10" i="1"/>
  <c r="O79" i="1" s="1"/>
  <c r="Q10" i="1"/>
  <c r="D11" i="1"/>
  <c r="O11" i="1"/>
  <c r="D12" i="1"/>
  <c r="O12" i="1"/>
  <c r="D13" i="1"/>
  <c r="O13" i="1"/>
  <c r="Q13" i="1"/>
  <c r="Q79" i="1" s="1"/>
  <c r="Q96" i="1" s="1"/>
  <c r="D14" i="1"/>
  <c r="O14" i="1"/>
  <c r="D15" i="1"/>
  <c r="O15" i="1"/>
  <c r="D16" i="1"/>
  <c r="O16" i="1"/>
  <c r="D17" i="1"/>
  <c r="O17" i="1"/>
  <c r="D18" i="1"/>
  <c r="D19" i="1"/>
  <c r="D20" i="1"/>
  <c r="O20" i="1"/>
  <c r="D21" i="1"/>
  <c r="O21" i="1"/>
  <c r="D22" i="1"/>
  <c r="O22" i="1"/>
  <c r="D23" i="1"/>
  <c r="O23" i="1"/>
  <c r="D24" i="1"/>
  <c r="O24" i="1"/>
  <c r="D25" i="1"/>
  <c r="O25" i="1"/>
  <c r="D26" i="1"/>
  <c r="O26" i="1"/>
  <c r="D27" i="1"/>
  <c r="Q27" i="1"/>
  <c r="D28" i="1"/>
  <c r="Q28" i="1"/>
  <c r="D29" i="1"/>
  <c r="Q29" i="1"/>
  <c r="D30" i="1"/>
  <c r="Q30" i="1"/>
  <c r="R30" i="1"/>
  <c r="D31" i="1"/>
  <c r="D32" i="1"/>
  <c r="O32" i="1"/>
  <c r="D33" i="1"/>
  <c r="O33" i="1"/>
  <c r="D34" i="1"/>
  <c r="O34" i="1"/>
  <c r="D35" i="1"/>
  <c r="O35" i="1"/>
  <c r="D36" i="1"/>
  <c r="O36" i="1"/>
  <c r="D37" i="1"/>
  <c r="O37" i="1"/>
  <c r="D38" i="1"/>
  <c r="Q38" i="1"/>
  <c r="D39" i="1"/>
  <c r="Q39" i="1"/>
  <c r="D40" i="1"/>
  <c r="Q40" i="1"/>
  <c r="D41" i="1"/>
  <c r="O41" i="1"/>
  <c r="D42" i="1"/>
  <c r="O42" i="1"/>
  <c r="D43" i="1"/>
  <c r="O43" i="1"/>
  <c r="D44" i="1"/>
  <c r="O44" i="1"/>
  <c r="D45" i="1"/>
  <c r="O45" i="1"/>
  <c r="D46" i="1"/>
  <c r="D47" i="1"/>
  <c r="D48" i="1"/>
  <c r="D49" i="1"/>
  <c r="O49" i="1"/>
  <c r="D50" i="1"/>
  <c r="O50" i="1"/>
  <c r="D51" i="1"/>
  <c r="O51" i="1"/>
  <c r="D52" i="1"/>
  <c r="O52" i="1"/>
  <c r="D53" i="1"/>
  <c r="Q53" i="1"/>
  <c r="D54" i="1"/>
  <c r="O54" i="1"/>
  <c r="D55" i="1"/>
  <c r="D56" i="1"/>
  <c r="D57" i="1"/>
  <c r="O57" i="1"/>
  <c r="D58" i="1"/>
  <c r="O58" i="1"/>
  <c r="D59" i="1"/>
  <c r="O59" i="1"/>
  <c r="D60" i="1"/>
  <c r="D61" i="1"/>
  <c r="D62" i="1"/>
  <c r="G63" i="1"/>
  <c r="D63" i="1" s="1"/>
  <c r="D64" i="1"/>
  <c r="D65" i="1"/>
  <c r="O65" i="1"/>
  <c r="D66" i="1"/>
  <c r="D67" i="1"/>
  <c r="D68" i="1"/>
  <c r="D69" i="1"/>
  <c r="O69" i="1"/>
  <c r="D70" i="1"/>
  <c r="O70" i="1"/>
  <c r="D71" i="1"/>
  <c r="O71" i="1"/>
  <c r="D72" i="1"/>
  <c r="Q72" i="1"/>
  <c r="D73" i="1"/>
  <c r="D74" i="1"/>
  <c r="D75" i="1"/>
  <c r="D76" i="1"/>
  <c r="D77" i="1"/>
  <c r="O77" i="1"/>
  <c r="Q77" i="1"/>
  <c r="D78" i="1"/>
  <c r="E79" i="1"/>
  <c r="E96" i="1" s="1"/>
  <c r="F79" i="1"/>
  <c r="H79" i="1"/>
  <c r="I79" i="1"/>
  <c r="I96" i="1" s="1"/>
  <c r="J79" i="1"/>
  <c r="K79" i="1"/>
  <c r="K96" i="1" s="1"/>
  <c r="P79" i="1"/>
  <c r="R79" i="1"/>
  <c r="S79" i="1"/>
  <c r="T79" i="1"/>
  <c r="D81" i="1"/>
  <c r="O81" i="1"/>
  <c r="D82" i="1"/>
  <c r="O82" i="1"/>
  <c r="O95" i="1" s="1"/>
  <c r="D83" i="1"/>
  <c r="O83" i="1"/>
  <c r="D84" i="1"/>
  <c r="O84" i="1"/>
  <c r="D85" i="1"/>
  <c r="O85" i="1"/>
  <c r="Q85" i="1"/>
  <c r="D86" i="1"/>
  <c r="D95" i="1" s="1"/>
  <c r="O86" i="1"/>
  <c r="D87" i="1"/>
  <c r="O87" i="1"/>
  <c r="D88" i="1"/>
  <c r="O88" i="1"/>
  <c r="D89" i="1"/>
  <c r="O89" i="1"/>
  <c r="D90" i="1"/>
  <c r="O90" i="1"/>
  <c r="D91" i="1"/>
  <c r="O91" i="1"/>
  <c r="D92" i="1"/>
  <c r="O92" i="1"/>
  <c r="D93" i="1"/>
  <c r="O93" i="1"/>
  <c r="D94" i="1"/>
  <c r="O94" i="1"/>
  <c r="E95" i="1"/>
  <c r="F95" i="1"/>
  <c r="F96" i="1" s="1"/>
  <c r="G95" i="1"/>
  <c r="H95" i="1"/>
  <c r="I95" i="1"/>
  <c r="J95" i="1"/>
  <c r="J96" i="1" s="1"/>
  <c r="K95" i="1"/>
  <c r="P95" i="1"/>
  <c r="Q95" i="1"/>
  <c r="R95" i="1"/>
  <c r="S95" i="1"/>
  <c r="S96" i="1" s="1"/>
  <c r="T95" i="1"/>
  <c r="H96" i="1"/>
  <c r="R96" i="1"/>
  <c r="T96" i="1"/>
  <c r="D98" i="1"/>
  <c r="D113" i="1" s="1"/>
  <c r="D123" i="1" s="1"/>
  <c r="O98" i="1"/>
  <c r="O113" i="1" s="1"/>
  <c r="Q98" i="1"/>
  <c r="D99" i="1"/>
  <c r="O99" i="1"/>
  <c r="Q99" i="1"/>
  <c r="Q113" i="1" s="1"/>
  <c r="Q123" i="1" s="1"/>
  <c r="D100" i="1"/>
  <c r="O100" i="1"/>
  <c r="D101" i="1"/>
  <c r="O101" i="1"/>
  <c r="D102" i="1"/>
  <c r="Q102" i="1"/>
  <c r="D103" i="1"/>
  <c r="O103" i="1"/>
  <c r="D104" i="1"/>
  <c r="O104" i="1"/>
  <c r="D105" i="1"/>
  <c r="O105" i="1"/>
  <c r="D106" i="1"/>
  <c r="Q106" i="1"/>
  <c r="D107" i="1"/>
  <c r="D108" i="1"/>
  <c r="D109" i="1"/>
  <c r="D110" i="1"/>
  <c r="D111" i="1"/>
  <c r="D112" i="1"/>
  <c r="E113" i="1"/>
  <c r="E123" i="1" s="1"/>
  <c r="F113" i="1"/>
  <c r="G113" i="1"/>
  <c r="H113" i="1"/>
  <c r="I113" i="1"/>
  <c r="I123" i="1" s="1"/>
  <c r="J113" i="1"/>
  <c r="J123" i="1" s="1"/>
  <c r="K113" i="1"/>
  <c r="P113" i="1"/>
  <c r="P123" i="1" s="1"/>
  <c r="P215" i="1" s="1"/>
  <c r="R113" i="1"/>
  <c r="S113" i="1"/>
  <c r="T113" i="1"/>
  <c r="T123" i="1" s="1"/>
  <c r="D115" i="1"/>
  <c r="D122" i="1" s="1"/>
  <c r="O115" i="1"/>
  <c r="O122" i="1" s="1"/>
  <c r="D116" i="1"/>
  <c r="O116" i="1"/>
  <c r="D117" i="1"/>
  <c r="O117" i="1"/>
  <c r="D118" i="1"/>
  <c r="O118" i="1"/>
  <c r="D119" i="1"/>
  <c r="O119" i="1"/>
  <c r="D120" i="1"/>
  <c r="O120" i="1"/>
  <c r="D121" i="1"/>
  <c r="O121" i="1"/>
  <c r="E122" i="1"/>
  <c r="F122" i="1"/>
  <c r="F123" i="1" s="1"/>
  <c r="G122" i="1"/>
  <c r="H122" i="1"/>
  <c r="I122" i="1"/>
  <c r="J122" i="1"/>
  <c r="K122" i="1"/>
  <c r="P122" i="1"/>
  <c r="Q122" i="1"/>
  <c r="R122" i="1"/>
  <c r="S122" i="1"/>
  <c r="T122" i="1"/>
  <c r="G123" i="1"/>
  <c r="H123" i="1"/>
  <c r="K123" i="1"/>
  <c r="R123" i="1"/>
  <c r="S123" i="1"/>
  <c r="D125" i="1"/>
  <c r="O125" i="1"/>
  <c r="D126" i="1"/>
  <c r="O126" i="1"/>
  <c r="D127" i="1"/>
  <c r="O127" i="1"/>
  <c r="D128" i="1"/>
  <c r="O128" i="1"/>
  <c r="D129" i="1"/>
  <c r="O129" i="1"/>
  <c r="G130" i="1"/>
  <c r="D130" i="1" s="1"/>
  <c r="D131" i="1"/>
  <c r="D132" i="1"/>
  <c r="O132" i="1"/>
  <c r="D133" i="1"/>
  <c r="E134" i="1"/>
  <c r="E143" i="1" s="1"/>
  <c r="F134" i="1"/>
  <c r="G134" i="1"/>
  <c r="G143" i="1" s="1"/>
  <c r="H134" i="1"/>
  <c r="I134" i="1"/>
  <c r="I143" i="1" s="1"/>
  <c r="J134" i="1"/>
  <c r="K134" i="1"/>
  <c r="K143" i="1" s="1"/>
  <c r="N134" i="1"/>
  <c r="O134" i="1"/>
  <c r="O143" i="1" s="1"/>
  <c r="Q134" i="1"/>
  <c r="R134" i="1"/>
  <c r="S134" i="1"/>
  <c r="T134" i="1"/>
  <c r="U134" i="1"/>
  <c r="D136" i="1"/>
  <c r="N136" i="1"/>
  <c r="D137" i="1"/>
  <c r="D142" i="1" s="1"/>
  <c r="D138" i="1"/>
  <c r="D139" i="1"/>
  <c r="D140" i="1"/>
  <c r="D141" i="1"/>
  <c r="N141" i="1"/>
  <c r="E142" i="1"/>
  <c r="F142" i="1"/>
  <c r="F143" i="1" s="1"/>
  <c r="G142" i="1"/>
  <c r="H142" i="1"/>
  <c r="I142" i="1"/>
  <c r="J142" i="1"/>
  <c r="J143" i="1" s="1"/>
  <c r="K142" i="1"/>
  <c r="N142" i="1"/>
  <c r="O142" i="1"/>
  <c r="Q142" i="1"/>
  <c r="Q143" i="1" s="1"/>
  <c r="R142" i="1"/>
  <c r="S142" i="1"/>
  <c r="S143" i="1" s="1"/>
  <c r="T142" i="1"/>
  <c r="H143" i="1"/>
  <c r="R143" i="1"/>
  <c r="T143" i="1"/>
  <c r="D145" i="1"/>
  <c r="O145" i="1"/>
  <c r="O164" i="1" s="1"/>
  <c r="O173" i="1" s="1"/>
  <c r="D146" i="1"/>
  <c r="O146" i="1"/>
  <c r="D147" i="1"/>
  <c r="D164" i="1" s="1"/>
  <c r="D173" i="1" s="1"/>
  <c r="O147" i="1"/>
  <c r="D148" i="1"/>
  <c r="O148" i="1"/>
  <c r="D149" i="1"/>
  <c r="O149" i="1"/>
  <c r="D150" i="1"/>
  <c r="O150" i="1"/>
  <c r="D151" i="1"/>
  <c r="O151" i="1"/>
  <c r="D152" i="1"/>
  <c r="O152" i="1"/>
  <c r="D153" i="1"/>
  <c r="D154" i="1"/>
  <c r="O154" i="1"/>
  <c r="D155" i="1"/>
  <c r="O155" i="1"/>
  <c r="D156" i="1"/>
  <c r="D157" i="1"/>
  <c r="D158" i="1"/>
  <c r="D159" i="1"/>
  <c r="D160" i="1"/>
  <c r="O160" i="1"/>
  <c r="D161" i="1"/>
  <c r="D162" i="1"/>
  <c r="D163" i="1"/>
  <c r="E164" i="1"/>
  <c r="E173" i="1" s="1"/>
  <c r="F164" i="1"/>
  <c r="G164" i="1"/>
  <c r="G173" i="1" s="1"/>
  <c r="H164" i="1"/>
  <c r="I164" i="1"/>
  <c r="I173" i="1" s="1"/>
  <c r="J164" i="1"/>
  <c r="K164" i="1"/>
  <c r="K173" i="1" s="1"/>
  <c r="Q164" i="1"/>
  <c r="Q173" i="1" s="1"/>
  <c r="R164" i="1"/>
  <c r="S164" i="1"/>
  <c r="S173" i="1" s="1"/>
  <c r="T164" i="1"/>
  <c r="D166" i="1"/>
  <c r="D172" i="1" s="1"/>
  <c r="D167" i="1"/>
  <c r="D168" i="1"/>
  <c r="D169" i="1"/>
  <c r="D170" i="1"/>
  <c r="N170" i="1"/>
  <c r="D171" i="1"/>
  <c r="N171" i="1"/>
  <c r="E172" i="1"/>
  <c r="F172" i="1"/>
  <c r="G172" i="1"/>
  <c r="H172" i="1"/>
  <c r="I172" i="1"/>
  <c r="J172" i="1"/>
  <c r="K172" i="1"/>
  <c r="L172" i="1"/>
  <c r="M172" i="1"/>
  <c r="N172" i="1"/>
  <c r="O172" i="1"/>
  <c r="Q172" i="1"/>
  <c r="R172" i="1"/>
  <c r="S172" i="1"/>
  <c r="T172" i="1"/>
  <c r="F173" i="1"/>
  <c r="H173" i="1"/>
  <c r="J173" i="1"/>
  <c r="L173" i="1"/>
  <c r="L215" i="1" s="1"/>
  <c r="M173" i="1"/>
  <c r="R173" i="1"/>
  <c r="T173" i="1"/>
  <c r="D175" i="1"/>
  <c r="O175" i="1"/>
  <c r="O192" i="1" s="1"/>
  <c r="O200" i="1" s="1"/>
  <c r="D176" i="1"/>
  <c r="O176" i="1"/>
  <c r="D177" i="1"/>
  <c r="O177" i="1"/>
  <c r="D178" i="1"/>
  <c r="O178" i="1"/>
  <c r="D179" i="1"/>
  <c r="O179" i="1"/>
  <c r="D180" i="1"/>
  <c r="O180" i="1"/>
  <c r="D181" i="1"/>
  <c r="O181" i="1"/>
  <c r="D182" i="1"/>
  <c r="O182" i="1"/>
  <c r="G183" i="1"/>
  <c r="G192" i="1" s="1"/>
  <c r="G200" i="1" s="1"/>
  <c r="D184" i="1"/>
  <c r="O184" i="1"/>
  <c r="D185" i="1"/>
  <c r="O185" i="1"/>
  <c r="D186" i="1"/>
  <c r="D187" i="1"/>
  <c r="D188" i="1"/>
  <c r="D189" i="1"/>
  <c r="D190" i="1"/>
  <c r="D191" i="1"/>
  <c r="E192" i="1"/>
  <c r="E200" i="1" s="1"/>
  <c r="F192" i="1"/>
  <c r="H192" i="1"/>
  <c r="I192" i="1"/>
  <c r="I200" i="1" s="1"/>
  <c r="J192" i="1"/>
  <c r="J200" i="1" s="1"/>
  <c r="K192" i="1"/>
  <c r="Q192" i="1"/>
  <c r="Q200" i="1" s="1"/>
  <c r="R192" i="1"/>
  <c r="S192" i="1"/>
  <c r="T192" i="1"/>
  <c r="D194" i="1"/>
  <c r="O194" i="1"/>
  <c r="D195" i="1"/>
  <c r="O195" i="1"/>
  <c r="D196" i="1"/>
  <c r="D199" i="1" s="1"/>
  <c r="O196" i="1"/>
  <c r="D197" i="1"/>
  <c r="D198" i="1"/>
  <c r="E199" i="1"/>
  <c r="F199" i="1"/>
  <c r="F200" i="1" s="1"/>
  <c r="G199" i="1"/>
  <c r="H199" i="1"/>
  <c r="H200" i="1" s="1"/>
  <c r="I199" i="1"/>
  <c r="J199" i="1"/>
  <c r="K199" i="1"/>
  <c r="O199" i="1"/>
  <c r="Q199" i="1"/>
  <c r="R199" i="1"/>
  <c r="R200" i="1" s="1"/>
  <c r="S199" i="1"/>
  <c r="T199" i="1"/>
  <c r="T200" i="1" s="1"/>
  <c r="K200" i="1"/>
  <c r="S200" i="1"/>
  <c r="D202" i="1"/>
  <c r="D207" i="1" s="1"/>
  <c r="D203" i="1"/>
  <c r="D204" i="1"/>
  <c r="D205" i="1"/>
  <c r="D206" i="1"/>
  <c r="E207" i="1"/>
  <c r="F207" i="1"/>
  <c r="G207" i="1"/>
  <c r="H207" i="1"/>
  <c r="I207" i="1"/>
  <c r="J207" i="1"/>
  <c r="K207" i="1"/>
  <c r="L207" i="1"/>
  <c r="M207" i="1"/>
  <c r="O207" i="1"/>
  <c r="Q207" i="1"/>
  <c r="R207" i="1"/>
  <c r="S207" i="1"/>
  <c r="T207" i="1"/>
  <c r="D209" i="1"/>
  <c r="D210" i="1" s="1"/>
  <c r="R209" i="1"/>
  <c r="Q209" i="1" s="1"/>
  <c r="Q210" i="1" s="1"/>
  <c r="E210" i="1"/>
  <c r="F210" i="1"/>
  <c r="G210" i="1"/>
  <c r="H210" i="1"/>
  <c r="I210" i="1"/>
  <c r="J210" i="1"/>
  <c r="K210" i="1"/>
  <c r="L210" i="1"/>
  <c r="M210" i="1"/>
  <c r="N210" i="1"/>
  <c r="O210" i="1"/>
  <c r="P210" i="1"/>
  <c r="S210" i="1"/>
  <c r="T210" i="1"/>
  <c r="D212" i="1"/>
  <c r="D214" i="1" s="1"/>
  <c r="Q212" i="1"/>
  <c r="D213" i="1"/>
  <c r="Q213" i="1"/>
  <c r="E214" i="1"/>
  <c r="F214" i="1"/>
  <c r="G214" i="1"/>
  <c r="H214" i="1"/>
  <c r="I214" i="1"/>
  <c r="J214" i="1"/>
  <c r="K214" i="1"/>
  <c r="L214" i="1"/>
  <c r="M214" i="1"/>
  <c r="N214" i="1"/>
  <c r="N215" i="1" s="1"/>
  <c r="O214" i="1"/>
  <c r="P214" i="1"/>
  <c r="Q214" i="1"/>
  <c r="R214" i="1"/>
  <c r="S214" i="1"/>
  <c r="T214" i="1"/>
  <c r="M215" i="1"/>
  <c r="D219" i="1"/>
  <c r="G219" i="1"/>
  <c r="D221" i="1"/>
  <c r="T215" i="1" l="1"/>
  <c r="K215" i="1"/>
  <c r="J215" i="1"/>
  <c r="H215" i="1"/>
  <c r="I215" i="1"/>
  <c r="S215" i="1"/>
  <c r="D134" i="1"/>
  <c r="D143" i="1" s="1"/>
  <c r="F215" i="1"/>
  <c r="E215" i="1"/>
  <c r="Q215" i="1"/>
  <c r="O96" i="1"/>
  <c r="D192" i="1"/>
  <c r="D200" i="1" s="1"/>
  <c r="O123" i="1"/>
  <c r="D79" i="1"/>
  <c r="D96" i="1" s="1"/>
  <c r="D215" i="1" s="1"/>
  <c r="R210" i="1"/>
  <c r="R215" i="1" s="1"/>
  <c r="D183" i="1"/>
  <c r="G79" i="1"/>
  <c r="G96" i="1" s="1"/>
  <c r="G215" i="1" s="1"/>
  <c r="O215" i="1" l="1"/>
</calcChain>
</file>

<file path=xl/sharedStrings.xml><?xml version="1.0" encoding="utf-8"?>
<sst xmlns="http://schemas.openxmlformats.org/spreadsheetml/2006/main" count="491" uniqueCount="407">
  <si>
    <t>Надо забрать с АИП на программу мемориалы (отыграли-1389,79595 т.р.закрывают на 1362,54805 т.р.)</t>
  </si>
  <si>
    <t>Остатки по неопл контракт на 01.01.2020</t>
  </si>
  <si>
    <t>ИТОГО МБ по решению совета от февраля</t>
  </si>
  <si>
    <t>ИТОГО по адресному инвестиционному перечню</t>
  </si>
  <si>
    <t>ИОГО по МКУ "Плантаже"</t>
  </si>
  <si>
    <t>Выполнение работ по благоустройству мемориалов и мемориальных комплексов на территории МО "Зеленоградский городской округ"  ( в рамках программы 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округ")</t>
  </si>
  <si>
    <t>прямой договор</t>
  </si>
  <si>
    <t>Выполнение работ по устройству  контейнерных площадок для сбора ТКО в пос.Куликово</t>
  </si>
  <si>
    <t>Распорядитель бюджетных средств - МКУ "Плантаже"</t>
  </si>
  <si>
    <t>ИТОГО по МКУ "Служба заказчика Зеленоградского ГО"</t>
  </si>
  <si>
    <t>Проверка сметной документации</t>
  </si>
  <si>
    <t>Распорядитель бюджетных средств - МКУ "Служба заказчика Зеленоградского ГО"</t>
  </si>
  <si>
    <t>ИТОГО по областной адресной инвестиционной программы</t>
  </si>
  <si>
    <t>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</si>
  <si>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</t>
  </si>
  <si>
    <t>Разработка проектной и рабочей документации по объекту: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</t>
  </si>
  <si>
    <t>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</t>
  </si>
  <si>
    <t xml:space="preserve">Разработка проектной и рабочей документации по объекту "Газификация пос.Кострово,  пос.Логвино Зеленоградского  района" </t>
  </si>
  <si>
    <t>Объекты Областной адресной инвестиционной программы</t>
  </si>
  <si>
    <t>ИТОГО по Красноторовскому территориальному отделу</t>
  </si>
  <si>
    <t>Итого по дорогам Красноторовского территориального отдела</t>
  </si>
  <si>
    <t xml:space="preserve">Выполнение работ по объекту: "Ремонт дорожного покрытия в пос. Орехово Зеленоградского района Калининградской области" </t>
  </si>
  <si>
    <t>отменено в связи с тезнической ошибкой 17.03 в ЕИС</t>
  </si>
  <si>
    <t xml:space="preserve">Выполнение работ по объекту: "Ремонт дорожного покрытия пос. Ольховое" </t>
  </si>
  <si>
    <t>№0135300003820000086 от 22.04.2020</t>
  </si>
  <si>
    <t>ООО Васильковская ДПМК</t>
  </si>
  <si>
    <t xml:space="preserve">Выполнение работ по объекту: "Ремонт дорожного покрытия по ул. Новая в пос. Русское Зеленоградского района Калининградской области" </t>
  </si>
  <si>
    <t>КФБ 06.05 под</t>
  </si>
  <si>
    <t>№0135300003820000088 проект допсогл на закр контр на 352,482 т.р.</t>
  </si>
  <si>
    <t>ГП ДЭП № 1</t>
  </si>
  <si>
    <t xml:space="preserve">Выполнение работ по объекту: "Ремонт дорожного покрытия в пос. Янтаровка, пос. Прислово Зеленоградского района Калининградской области" </t>
  </si>
  <si>
    <t>КФБ 30.04</t>
  </si>
  <si>
    <t>№0135300003820000089 от 15.04.2020</t>
  </si>
  <si>
    <t>Выполнение работ по объекту: "Ремонт дорожного покрытия в пос. Сторожевое, пос. Баркасово Зеленоградского района Калининградской области"</t>
  </si>
  <si>
    <t>Ремонт дорог Красноторовского территориального отдела</t>
  </si>
  <si>
    <t>Итого</t>
  </si>
  <si>
    <t>Выполнение работ по объекту: "Ремонт кабинетов администрации"</t>
  </si>
  <si>
    <t>Выполнение работ по объекту:"Капитальный ремонт  канализационной сети по ул.Школьной д.4 в пос.Красноторовка Зеленоградского района Калининградской области"</t>
  </si>
  <si>
    <t>Выполнение работ по объекту: "Капитальный ремонт уличного освещения по ул. Новой в пос. Филино Зеленоградского района Калининградской области"</t>
  </si>
  <si>
    <t xml:space="preserve">Выполнение работ по объекту: "Капитальный ремонт уличного освещения по ул. Лесной в пос. Филино Зеленоградского района Калининградской области" </t>
  </si>
  <si>
    <t>Выполнение работ по объекту: "Ремонт муниципальной квартиры № 1 дома № 6 в пос.Орехово"</t>
  </si>
  <si>
    <t>Приобретение и установка урн в пос.Грачевка, пос.Поваровка, пос.Русское</t>
  </si>
  <si>
    <t>№0135300003820000095</t>
  </si>
  <si>
    <t>ООО БалтКёнигСтрой"</t>
  </si>
  <si>
    <t xml:space="preserve">Выполнение работ по объекту: "Устройство площадки для установки оборудования детской площадки в пос. Поваровка Зеленоградского района Калининградской области" </t>
  </si>
  <si>
    <t>№0135300003820000098 от 06.05.2020</t>
  </si>
  <si>
    <t>ООО ЦКМ</t>
  </si>
  <si>
    <t xml:space="preserve">Поставка торговых павильонов (минирынков) для нужд муниципального образования "Зеленоградский городской округ" </t>
  </si>
  <si>
    <t>Выполнение работ по объекту: "Капитальный ремонт спортивного зала МАОУ ООШ п.Грачевка, расположенного по адресу : Калининградская область, Зеленоградский район, п.Грачевка,ул. Школьная, 1а" (Программа Развитие образование)</t>
  </si>
  <si>
    <t>№0135300003820000048 от 18.03.2020</t>
  </si>
  <si>
    <t>ООО Балтекс-КП</t>
  </si>
  <si>
    <t xml:space="preserve">Выполнение работ по объекту: "Ремонт помещений библиотеки по ул.Центральная, 1 в пос.Красноторовка Зеленоградского района Калининградской области" </t>
  </si>
  <si>
    <t>№0135300003820000054 от 11.03.2020</t>
  </si>
  <si>
    <t xml:space="preserve">Выполнение работ по объекту: "Ремонт водопровода в пос.Алексино" Зеленоградского района Калининградской области" </t>
  </si>
  <si>
    <t>КФБ 29.04</t>
  </si>
  <si>
    <t>№0135300003820000050 от 11.03.2020допсогл на закр конт на 703,55881 т.р.</t>
  </si>
  <si>
    <t>ООО Калининградагропромэнерго</t>
  </si>
  <si>
    <t xml:space="preserve">Выполнение работ по объекту: "Ремонт эксплуатационной скважины в пос.Красноторовка Зеленоградского района Калининградской области" </t>
  </si>
  <si>
    <t>№0135300003820000052 от 11.03.2020 допсогл на закр контр на 703,27190 т.р.</t>
  </si>
  <si>
    <t xml:space="preserve">Выполнение работ по объекту: "Ремонт эксплуатационной скважины в пос.Путилово Зеленоградского района Калининградской области" </t>
  </si>
  <si>
    <t>№0135300003820000069 от 07.04.2020</t>
  </si>
  <si>
    <t>ООО Континент</t>
  </si>
  <si>
    <t xml:space="preserve">Поставка детской уличной игровой площадки и её монтаж в пос.Поваровка Зеленоградского района Калининградской области </t>
  </si>
  <si>
    <t>№0135300003820000037 от 26.02.2020</t>
  </si>
  <si>
    <t>Выполнение работ по объекту: "Устройство водонапорной башни в пос.Охотное Зеленоградского района Калининградской области"</t>
  </si>
  <si>
    <t>№0135300003820000043 от 12.03.2020</t>
  </si>
  <si>
    <t>Выполнение работ по объекту: "Ремонт водопровода в пос.Охотное (от распределительного колодца возле скважины до дома № 6)Зеленоградского района Калининградской области"</t>
  </si>
  <si>
    <t>№0135300003820000003 от 13.02.2020 допсог +12.72491т .р. Итого 2510,45956 т.р.</t>
  </si>
  <si>
    <t xml:space="preserve">Выполнение работ по объекту: "Ремонт водопроводных сетей в пос.Орехово-Майский Зеленоградского района Калининградск5ой области" </t>
  </si>
  <si>
    <t>Красноторовский территориальный отдел</t>
  </si>
  <si>
    <t>ИТОГО по Ковровскому территориальному отделу</t>
  </si>
  <si>
    <t>Итого по ремонту дорог Ковровского территориального отдела</t>
  </si>
  <si>
    <t>№01353000038200000118</t>
  </si>
  <si>
    <t xml:space="preserve">Выполнение работ по объекту: "Капитальный ремонт дорожного покрытия по пер. Монетному в пос. Коврово Зеленоградского района Калининградской области" </t>
  </si>
  <si>
    <t>№01353000038200000119</t>
  </si>
  <si>
    <t xml:space="preserve">Выполнение работ по объекту: "Капитальный ремонт дорожного покрытия по ул. Букетной в пос. Мельниково Зеленоградского района Калининградской области" </t>
  </si>
  <si>
    <t>Выполнение работ по объекту: "Ремонт дорожного покрытия от дома №16 по ул.Вишневая до дома №20 по ул.Школьная здания ДК пос.Краснофлотское"</t>
  </si>
  <si>
    <t>Выполнение работ по объекту: "Ремонт трубопереезда по ул.Хуторская в пос.Куликово"</t>
  </si>
  <si>
    <t>Выполнение работ по объекту:"Ремонт дорожного покрытия в пос.Низовка Зеленоградского района Калининградской области"</t>
  </si>
  <si>
    <t>Выполнение работ по объекту: "Ремонт дорожного покрытия в п.Горбатовка  Зеленоградского района Калининградской области</t>
  </si>
  <si>
    <t>Ремонт дорог Ковровского территориального отдела</t>
  </si>
  <si>
    <t xml:space="preserve">Итого </t>
  </si>
  <si>
    <t>Выполнение работ по замене линии электропередач в пос.Краснофлотское</t>
  </si>
  <si>
    <t xml:space="preserve">Выполнение работ по объекту: "Капитальный ремонт уличного освещения по ул. Донской в пос. Сокольники Зеленоградского района Калининградской области" </t>
  </si>
  <si>
    <t>Выполнение работ по объекту: "Ремонт кровли здания административно- торгового центра (ФАП) по ул.Советская 1б в пос.Романово Зеленоградского городского округа Калининградской области"</t>
  </si>
  <si>
    <t>№01353000038200000094</t>
  </si>
  <si>
    <t>ООО ЭкспертСтрой</t>
  </si>
  <si>
    <t xml:space="preserve">Выполнение работ по объекту: "Устройство площадки для установки оборудования детской площадки в пос. Луговское Зеленоградского района Калининградской области" </t>
  </si>
  <si>
    <t xml:space="preserve">Выполнение работ по объекту: "Ремонт помещений библиотеки в пос. Луговское Зеленоградского района Калининградской области" </t>
  </si>
  <si>
    <t>№0135300003820000057 от 25.03.2020</t>
  </si>
  <si>
    <t>ООО ДТС</t>
  </si>
  <si>
    <t xml:space="preserve">Выполнение работ по объекту: "Устройство пешеходного перехода и устройство тротуара по ул.Букетной в пос.Мельниково Зеленоградского района Калининградской области" </t>
  </si>
  <si>
    <t>Твердохлебова</t>
  </si>
  <si>
    <t>Распределительный газопровод по ул.Луговая и газопровод-ввод к жилому дому №9 в пос.Коврово - для поключения индивидуальных жилых домов(корректировка документации, строительный контроль)</t>
  </si>
  <si>
    <t xml:space="preserve">Выполнение завершающих работ по объекту:"Межпоселковый газопровод от АГРС г.Зеленоградска к поселкам Холмы, Безымянка, Надеждино-Луговское Зеленоградского района и к индустриальному парку "Храброво" (продувка, испытания, врезка и пуск газа) </t>
  </si>
  <si>
    <t>№0135300003820000071 от 25.03.2020 допсог на закр контр на 356,651 т.р.</t>
  </si>
  <si>
    <t>ООО Модуль-С</t>
  </si>
  <si>
    <t xml:space="preserve">Выполнение работ по объекту: "Продувка участков межпоселкового газопровода высокого давления к поселкам Надеждено, Широкополье, Луговское, Новосельское, Киевское, Привольное Зеленоградсмкого района " </t>
  </si>
  <si>
    <t>№0135300003820000056 от 25.03.2020</t>
  </si>
  <si>
    <t>ООО Балтстроймонтаж</t>
  </si>
  <si>
    <t>Выполнение работ по объекту: "Ремонт жилого дома № 7 по пер.Приозёрному в пос.Романово Зеленоградского района Калининградской области"</t>
  </si>
  <si>
    <t>Устройство уличного освещения по ул.Балтийской от дома № 79 до дома № 89, по пер.Восточному в пос.Коврово Зеленоградского района Калининградской области"</t>
  </si>
  <si>
    <t>№0135300003820000059 от 25.03.2020</t>
  </si>
  <si>
    <t>ООО Канагар</t>
  </si>
  <si>
    <t xml:space="preserve">Выполнение работ по объекту: "Ремонт кровли в здании МАОУ СОШ пос.Романово Зеленоградского района Калининградской области" </t>
  </si>
  <si>
    <t>№0135300003820000051</t>
  </si>
  <si>
    <t>ООО Завод тагмаш</t>
  </si>
  <si>
    <t xml:space="preserve">Выполнение работ по объекту: "Установка водонапорпной башни "Рожновского" в пос.Холмы Зеленоградского района Калининградской области" </t>
  </si>
  <si>
    <t>№0135300003820000055</t>
  </si>
  <si>
    <t>ООО Артезианскик скважины</t>
  </si>
  <si>
    <t xml:space="preserve">Выполнение работ по объекту:" Ремонт эксплуатационной скважины в пос.Рощино  Зеленоградского района Калининградской области" </t>
  </si>
  <si>
    <t>№0135300003820000070 от 07.04.2020</t>
  </si>
  <si>
    <t xml:space="preserve">Поставка детской уличной игровой площадки и её монтаж в пос.Луговское Зеленоградского района Калининградской области </t>
  </si>
  <si>
    <t>№0135300003820000067</t>
  </si>
  <si>
    <t xml:space="preserve">Выполнение работ по объекту: "Ремонт фасада административного здания по адресу: Калининградская область, Зеленоградский район, пос.Коврово, ул.Балтийская, дом № 53" </t>
  </si>
  <si>
    <t>№0135300003820000030 от 19.02.2020</t>
  </si>
  <si>
    <t>ООО Антанта плюс</t>
  </si>
  <si>
    <t xml:space="preserve">Выполнение работ по объекту: "Устройство водопроводной колонки в пос.Обухово Зеленоградского района Калининградской области" </t>
  </si>
  <si>
    <t>№0135300003820000034 от 26.02.2020</t>
  </si>
  <si>
    <t>ООО КД Стройсервис</t>
  </si>
  <si>
    <t xml:space="preserve">Выполнение работ по объекту: "Ремонт водопроводных сетей по ул.Каменной в пос.Дунаевка Зеленоградского района Калининградской области" </t>
  </si>
  <si>
    <t>№0135300003820000004 от 13.02.2020</t>
  </si>
  <si>
    <t xml:space="preserve">Выполнение работ по объекту: "Ремонт водопроводных сетей (от дома № 1 по ул.Калининградское шоссе до дома № 24 по ул.Новая, переход на левую сторону от дома № 8 до дома № 14 по ул.Новая) в пос.Сиренево Зеленоградского района Калининградской области" </t>
  </si>
  <si>
    <t>Ковровский территориальный отдел</t>
  </si>
  <si>
    <t>ИТОГО по территориальному отделу "Куршская коса"</t>
  </si>
  <si>
    <t>Итого по дорогам территориального отдела "Куршская коса"</t>
  </si>
  <si>
    <t>№013530000382000001117</t>
  </si>
  <si>
    <t xml:space="preserve">Выполнение работ по объекту: "Капитальный ремонт дорожного покрытия ул. Зелёная в пос. Лесной Зеленоградского района Калининградской области" </t>
  </si>
  <si>
    <t xml:space="preserve">Выполнение работ по объекту: "Ремонт дорожного покрытия по ул. Взморья ( от кладбища до д.32) в пос. Лесной Зеленоградского района Калининградской области" </t>
  </si>
  <si>
    <t xml:space="preserve">Выполнение работ по объекту: "Ремонт дорожного покрытия по ул. Строителей в пос. Рыбачий Зеленоградского района Калининградской области" </t>
  </si>
  <si>
    <t>Выполнение работ по объекту: "Ремонт дорожного покрытия по ул. Заречной в пос. Рыбачий Зеленоградского района Калининградской области</t>
  </si>
  <si>
    <t xml:space="preserve">Выполнение работ по объекту: "Ремонт дорожного покрытия по ул. Степной в пос. Рыбачий Зеленоградского района Калининградской области" </t>
  </si>
  <si>
    <r>
      <t xml:space="preserve">181001   </t>
    </r>
    <r>
      <rPr>
        <sz val="11"/>
        <color rgb="FFFF0000"/>
        <rFont val="Calibri"/>
        <family val="2"/>
        <charset val="204"/>
        <scheme val="minor"/>
      </rPr>
      <t xml:space="preserve"> 126001</t>
    </r>
  </si>
  <si>
    <t>№01353000038200000125</t>
  </si>
  <si>
    <t>Выполнение работ по объекту : "Ямочный ремонт  дорожного покрытия улиц территориального отдела "Куршская коса" Зеленоградского района Калининградской области"</t>
  </si>
  <si>
    <t>Ремонт дорог по территориальному отделу "Куршская коса"</t>
  </si>
  <si>
    <t>ИТОГО</t>
  </si>
  <si>
    <t>Выполнение работ по объекту:"Утепление здания дома культуры в пос.Рыбачий Зеленоградского района Калининградской области" (новый объект нет в постановлении)</t>
  </si>
  <si>
    <t>№01353000038200000128</t>
  </si>
  <si>
    <t>ООО ТОР</t>
  </si>
  <si>
    <t xml:space="preserve">Поставка и установка пандуса в здании библиотеки в пос. Рыбачий Зеленоградского района Калининградской области </t>
  </si>
  <si>
    <t>Выполнение работ по объекту: "Устройство уличного освещения по ул.Победы д.51-55 в пос.Рыбачий"</t>
  </si>
  <si>
    <t>ч\з библиотеку отыгрывают</t>
  </si>
  <si>
    <t>Выполнение работ по объекту: "Капитальный ремонт помещений библиотеки в пос.Рыбачий Зеленоградского городского округа Калининградской области" (в рамках нацпроекта"Культура")</t>
  </si>
  <si>
    <t>№0135300003820000061</t>
  </si>
  <si>
    <t>ИП Панфилов Игорь Михайлович</t>
  </si>
  <si>
    <t xml:space="preserve">Выполнение работ по объекту: "Ремонт туалета в административном здании по адресу: Калининградская область, зеленоградский район, пос.Рыбачий, ул. Победы, д. 2" </t>
  </si>
  <si>
    <t>№0135300003820000041</t>
  </si>
  <si>
    <t>ООО МФК</t>
  </si>
  <si>
    <t xml:space="preserve"> "Ремонт фасада здания дома культуры в пос.Лесной Зеленоградского района Калининградской области"</t>
  </si>
  <si>
    <t>№0135300003820000039 от 05.03.2020</t>
  </si>
  <si>
    <t xml:space="preserve"> "Ремонт кровли здания дома культуры в пос.Лесной Зеленоградского района Калининградской области"</t>
  </si>
  <si>
    <t>№0135300003820000010 от 28.02.2020</t>
  </si>
  <si>
    <t>ООО Эксперт строй</t>
  </si>
  <si>
    <t xml:space="preserve">Выполнение работ по объекту: "Ремонт променада в пос.Лесной Зеленоградского района Калининградской области" </t>
  </si>
  <si>
    <t>№0135300003820000040</t>
  </si>
  <si>
    <t>"Ремонт кровли  дома культуры в пос.Рыбачий Зеленоградского района Калининградской области</t>
  </si>
  <si>
    <t>Территориальный отдел "Куршская коса"</t>
  </si>
  <si>
    <t>ИТОГО по Переславскому территориальному отделу</t>
  </si>
  <si>
    <t>Итого по дорогам Переславского территориального отдела</t>
  </si>
  <si>
    <t>№01353000038200000114</t>
  </si>
  <si>
    <t xml:space="preserve">Выполнение работ по объекту: "Ремонт дорожного покрытия пос. Кострово, ул. Зелёная, Зеленоградского городского округа, Калининградской области" </t>
  </si>
  <si>
    <t>№01353000038200000115 от 07.04.2020</t>
  </si>
  <si>
    <t>ООО СК ЩИТ</t>
  </si>
  <si>
    <t xml:space="preserve">Выполнение работ по объекту: "Ремонт дорожного покрытия по пер. Дружбы, пер. Солнечному, ул. Вишнёвой в пос. Переславское Зеленоградского района Калининградской области" </t>
  </si>
  <si>
    <t>№01353000038200000116</t>
  </si>
  <si>
    <t xml:space="preserve">Выполнение работ по объекту: "Капитальный ремонт дорожного покрытия пос. Переславское, ул. Зелёная, Зеленоградского района, Калининградской области" </t>
  </si>
  <si>
    <t>Выполнение работ по объекту: "Ремонт дорожного покрытия по ул.Советская в пос.Кострово"</t>
  </si>
  <si>
    <t>№0135300003820000090 от 07.04.2020</t>
  </si>
  <si>
    <t>ООО СК Вертикаль</t>
  </si>
  <si>
    <t xml:space="preserve">Выполнение работ по объекту: "Ремонт дорожного покрытия и устройство контейнерной площадки для сбора ТБО на 10 мест возле дома № 3 по ул. Центральной в пос. Колосовка Зеленоградского района Калининградской области" </t>
  </si>
  <si>
    <t>№0135300003820000084 от 22.04.2020</t>
  </si>
  <si>
    <t xml:space="preserve">Выполнение работ по объекту: "Ремонт дорожного покрытия по ул. Озёрная в пос. Кумачёво Зеленоградского района Калининградской области" </t>
  </si>
  <si>
    <t>№0135300003820000082 от 15.04.2020</t>
  </si>
  <si>
    <t>Выполнение работ по объекту:"Ремонт дорожного покрытия ул.Зеленая в пос.Колосовка Зеленоградского района Калининградской области</t>
  </si>
  <si>
    <t>Ремонт дорог по Переславскому территориальному отделу</t>
  </si>
  <si>
    <t>Выполнение работ по объекту:"Ремонт тротуара по ул.Советская в пос.Кострово"</t>
  </si>
  <si>
    <t xml:space="preserve">Выполнение работ по объекту: "Капитальный ремонт тротуара по ул. Калининградское шоссе в пос. Кострово Зеленоградского района Калининградской области" </t>
  </si>
  <si>
    <t xml:space="preserve">Проектирование сетей водоотведения в пос.Холмогоровка </t>
  </si>
  <si>
    <t xml:space="preserve">Поставка котла отопительного и его установка в котельной пос. Колосовка Зеленоградского района Калининградской области </t>
  </si>
  <si>
    <t xml:space="preserve">Выполнение работ по объекту: "Замена дымоходной трубы в котельной пос. Кострово Зеленоградского района Калининградской области" </t>
  </si>
  <si>
    <t xml:space="preserve">Выполнение работ по объекту: "Устройство вводов в дома от теплотрассы в пос. Переславское Зеленоградского района Калининградской области" </t>
  </si>
  <si>
    <t>Разработка проектно сметной документации  по капитальному реморнту объекта культурного наследия "Братская могила воинов, погибших в годы ВОВ в п.Отковово "Танк" ( В рамках программы"Проведение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округ")</t>
  </si>
  <si>
    <t>№01353000038200000096</t>
  </si>
  <si>
    <t xml:space="preserve">Выполнение работ по объекту: "Устройство площадки для установки оборудования детской площадки в пос. Колосовка Зеленоградского района Калининградской области" </t>
  </si>
  <si>
    <t>№0135300003820000058</t>
  </si>
  <si>
    <t xml:space="preserve">Выполнение работ по объекту: "Ремонт эксплуатационной скважины в пос.Откосово Зеленоградского района Калининградской области" </t>
  </si>
  <si>
    <t>№0135300003820000053 от 11.03.2020</t>
  </si>
  <si>
    <t xml:space="preserve">Выполнение работ по объекту: "Ремонт канализационных колодцев в пос.Холмогоровка (от детского сада до музея 43-й армии) Зеленоградского района Калининградской области" </t>
  </si>
  <si>
    <t xml:space="preserve">Выполнение работ по восстановлению наружного освещения в пос.Заостровье, пос.Романово, пос.Кумачево, пос.Ольховое, пос.Зеленый Гай Зеленоградского района Калининградской области </t>
  </si>
  <si>
    <t>№0135300003820000068 от 07.04.2020</t>
  </si>
  <si>
    <t>Поставка детской уличной игровой площадки и её монтаж в пос.Колосовка Зеленоградского района Калининградской области</t>
  </si>
  <si>
    <t>№0135300003820000029 от 26.02.2020</t>
  </si>
  <si>
    <t>ИП Лахтеров Анатолий анатольевич</t>
  </si>
  <si>
    <t xml:space="preserve">Выполнение работ по объекту: "Устройство тротуара и пешеходного перехода по ул.Школьной в пос.Кострово Зеленоградского района Калининградской области" </t>
  </si>
  <si>
    <t>№0135300003820000028 от 26.02.2020 допсогл на закр контр на 180,05315</t>
  </si>
  <si>
    <t xml:space="preserve">Устройство  уличного освещения  на ул. Изумрудная в п. Холмогоровка Зеленоградского  городского округа </t>
  </si>
  <si>
    <t>№135300003820000002 от 13.02.2020</t>
  </si>
  <si>
    <t xml:space="preserve">Выполнение работ по объекту: "Ремонт водопроводных сетей на ул.Советской от дома № 3 до дома № 5, ул.Зелёная от дома № 1 до дома № 23 в пос.Кострово Зеленоградского района Калининградской области" </t>
  </si>
  <si>
    <t>Переславский территориальный отдел</t>
  </si>
  <si>
    <t>ИТОГО по г.Зеленоградску</t>
  </si>
  <si>
    <t>ИТОГО по дорогам г.Зеленоградска</t>
  </si>
  <si>
    <t>№01353000038200000110</t>
  </si>
  <si>
    <t>ООО СК Союз</t>
  </si>
  <si>
    <t xml:space="preserve">Выполнение работ по объекту: "Ремонт дорожного полотна от ул. Железнодорожной дом № 4 до "Пакгауза" в г. Зеленоградске Калининградской области" </t>
  </si>
  <si>
    <t>№01353000038200000109</t>
  </si>
  <si>
    <t>ИП Кулаков Сергей Александрович</t>
  </si>
  <si>
    <t xml:space="preserve">Выполнение работ по объекту: "Ремонт дорожного покрытия по ул. Приморской в г. Зеленоградске Калининградской области" </t>
  </si>
  <si>
    <t>№01353000038200000108</t>
  </si>
  <si>
    <t xml:space="preserve">Выполнение работ по объекту: "Ремонт дорожного покрытия по ул. Московской и ремонт тротуара между ул.Московской и ул.Ткаченко в г. Зеленоградске Калининградской области" </t>
  </si>
  <si>
    <t>№01353000038200000093</t>
  </si>
  <si>
    <t xml:space="preserve">Выполнение работ по объекту: "Ремонт дорожного покрытия по 1-му Садовому пер. (от ул. Победы до ул. Сибирякова) в г. Зеленоградске Калининградской области" </t>
  </si>
  <si>
    <t>№0135300003820000065</t>
  </si>
  <si>
    <t>Выполнение работ по объекту: "Ремонт дорожного покрытия с устройством парковки и тротуара возле жилого дома № 3 по ул.Солнечной в г.Зеленоградске Калининградской области"</t>
  </si>
  <si>
    <t>№0135300003820000107</t>
  </si>
  <si>
    <t>Выполнение работ по объекту:"Ямочный ремонт дорог в г.Зеленоградске"</t>
  </si>
  <si>
    <t>№0135300003820000073</t>
  </si>
  <si>
    <t>ООО АК Строй</t>
  </si>
  <si>
    <t xml:space="preserve">Поставка инертного материала (боя бетона) для подсыпки дорог для нужд муниципального образования "Зеленоградский городской округ" </t>
  </si>
  <si>
    <t>№0135300003820000023 от 26.02.2020 допсог на допработы +87,87516 т.р , допсогл на закр контр на 966,50979 т.р.</t>
  </si>
  <si>
    <t>Выполнение работ по объекту: "Обустройство въезда с ул.Пионерской на Приморский проезд (перешеек) в г.Зеленоградске Калининградской области</t>
  </si>
  <si>
    <t>№0135300003820000025 от 26.02.2020 допсогл на +17,64548 т.р. , допсогл на закр на 565,12848 т.р.</t>
  </si>
  <si>
    <t>Выполнение работ по объекту: "Ремонт дорожного покрытия по 2-му Октябрьскому переулку в г.Зеленоградске Калининградской области"</t>
  </si>
  <si>
    <t>№0135300003820000020 от 26.02.2020</t>
  </si>
  <si>
    <t>Выполнение работ по объекту: "Ремонт дорожного покрытия и тротуара по ул. М.Расковой в г.Зеленоградске Калининградской области</t>
  </si>
  <si>
    <t>№0135300003820000018 от 26.02.2020</t>
  </si>
  <si>
    <t>Выполнение работ по объекту: "Ремонт подъездной дороги к дому № 34 по ул.Садовая в г.Зеленоградске Калининградской области</t>
  </si>
  <si>
    <t>№0135300003820000019 от 28.02.2020 доп на закр контр на 776,37580 т.р.</t>
  </si>
  <si>
    <t>ООО Благоустройство территории асфальтобетоном</t>
  </si>
  <si>
    <t xml:space="preserve">Выполнение работ по объекту: "Ремонт дорожного покрытия и тротуара по ул.Потёмкина в г.Зеленоградске Калининградской области" </t>
  </si>
  <si>
    <t>43001, 91001,12001</t>
  </si>
  <si>
    <t>13.04</t>
  </si>
  <si>
    <t>№01353000038200000091</t>
  </si>
  <si>
    <t xml:space="preserve">Выполнение работ по объекту: "Ремонт въездов к жилым домам по 2-му Октябрьскому пер., ул.Балтийской, ул.Ткаченко, ул.Московской в г.Зеленоградске Калининградской области" </t>
  </si>
  <si>
    <t>КФБ от 29.04</t>
  </si>
  <si>
    <t>№0135300003820000026 от 26.02.2020 допсог на закр контр на 706,92318 т.р</t>
  </si>
  <si>
    <t>Выполнение работ по объекту: "Ремонт дорожного покрытия по ул.Октябрьской в г.Зеленоградске Калининградской области"</t>
  </si>
  <si>
    <t>Ремонт дорог в г.Зеленоградске</t>
  </si>
  <si>
    <t xml:space="preserve">Выполнение работ по объекту: "Благоустройство территории и ремонт покрытия игровой площадки по ул. Крылова, д.1 в г. Зеленоградске Калининградской области" </t>
  </si>
  <si>
    <t>№0135200000520000305</t>
  </si>
  <si>
    <t>ООО ДорсервисКалининград</t>
  </si>
  <si>
    <t xml:space="preserve">Выполнение работ по разработке рабочей проектной документации по объекту: "Капитальный ремонт ул.Морская в пос.Малиновка Зеленоградского района </t>
  </si>
  <si>
    <t>ООО Лестер</t>
  </si>
  <si>
    <t xml:space="preserve">Разработка проектно-сметной документации по капитальному ремонту фасада, на объекте культурного наследия регионального значения "Вилла Крелль" начало XX века, расположенного по адресу : Калининградская область г.Зеленоградск, ул.Ленина, д.6  </t>
  </si>
  <si>
    <t>Выполнение работ по объекту:"Устройство уличного освещения по ул.Окружная в пос.Вишневое"</t>
  </si>
  <si>
    <t xml:space="preserve">Выполнение электромонтажных работ по объекту: "Устройство уличного освещения по ул.Светлой и ул.Ясной в пос.Сосновка Зеленоградского района Калининградской области" </t>
  </si>
  <si>
    <t>Выполнение работ по объекту : "Ремонт кровли жилого дома №25 по ул.Балтийской в г.Зеленоградске"</t>
  </si>
  <si>
    <t xml:space="preserve"> (ч\з Благоустройство)</t>
  </si>
  <si>
    <t xml:space="preserve">Приобретение урн </t>
  </si>
  <si>
    <t>№0135300003820000121</t>
  </si>
  <si>
    <t xml:space="preserve">Выполнение работ по объекту: "Архитектурная подсветка фасада здания гимназии "Вектор" в г. Зеленоградске Калининградской области" </t>
  </si>
  <si>
    <t>№0135300003820000120</t>
  </si>
  <si>
    <t xml:space="preserve">Выполнение работ по объекту: "Архитектурная подсветка фасада здания СОШ в г. Зеленоградске Калининградской области" </t>
  </si>
  <si>
    <t>№0135300003820000127</t>
  </si>
  <si>
    <t>Выполнение работ по объекту: "Ремонт помещений третьего этажа (замена мансардных окон) в здании администрации ул. Крымской, № 5 "А" в г. Зеленоградске Калининградской области"</t>
  </si>
  <si>
    <t>Выполнение работ по установке поручней, калитки и благоустройству территории по адресу:г.Зеленогралск ул.Саратовская , д.10 (общество инвалидов)</t>
  </si>
  <si>
    <t xml:space="preserve">Выполнение работ по замене электрокабеля в парке, подсветка пирса лентой, установка светильников, питание на памятник </t>
  </si>
  <si>
    <t>Выполнение работ по ремонту перекрытий в ДШИ расположенной по адресу г.Зеленоградск ул.Тургенева</t>
  </si>
  <si>
    <t>№0135300003820000126</t>
  </si>
  <si>
    <t>ООО Блекск-Профи</t>
  </si>
  <si>
    <t xml:space="preserve">Поставка контейнеров для ТКО для нужд муниципального образования "Зеленоградский городской округ" (KESKE)  </t>
  </si>
  <si>
    <t>Выполнение работ по строительству зала борьбы в г.Зеленоградске</t>
  </si>
  <si>
    <t xml:space="preserve">Выполнение работ по объекту: «Капитальный ремонт фасада здания Муниципального автономного дошкольного образовательного учреждения – детский сад №3 в г. Зеленоградска, расположенного по адресу: 238530, Калининградская обл., г. Зеленоградск, ул. Первый Садовый переулок, дом 1» </t>
  </si>
  <si>
    <t xml:space="preserve">Выполнение работ по объекту: «Капитальный ремонт лестничных пролетов в здании МАОУ «Гимназия «Вектор» г. Зеленоградска Калининградской области» </t>
  </si>
  <si>
    <t>Выполнение работ по установке контейнерных площадок в пос.Вишневое</t>
  </si>
  <si>
    <t>Выполнение работ по установке ограждений на ул.Московская в г.Зеленоградске</t>
  </si>
  <si>
    <t>№0135300003820000112</t>
  </si>
  <si>
    <t>ООО Анклав Строй</t>
  </si>
  <si>
    <t xml:space="preserve">Выполнение работ по объекту: "Устройство накопительной площадки под ТКО с подъездными путями в пос. Каменка Зеленоградского района Калининградской области" </t>
  </si>
  <si>
    <t>№0135300003820000106</t>
  </si>
  <si>
    <t xml:space="preserve">Выполнение работ по объекту: "Устройство спуска с променада к морю в районе дома № 6 "А" по ул. Гагарина (лагерь отдыха "Локомотив") в г.Зеленоградске Калининградской области" </t>
  </si>
  <si>
    <t>№0135300003820000105</t>
  </si>
  <si>
    <t xml:space="preserve">Выполнение работ по объекту: "Устройство спуска с променада к морю в районе дома № 16 "А" по ул. Гагарина в г.Зеленоградске Калининградской области" </t>
  </si>
  <si>
    <t>Выполнение работ по установке ограждений на Центральной площади в г.Зеленоградске</t>
  </si>
  <si>
    <t xml:space="preserve">Художественная роспись фасадов на Курортном пр. д.13, д.25 </t>
  </si>
  <si>
    <t>№0135300003820000113</t>
  </si>
  <si>
    <t>Поставка и установка сцены в сквер "Королевы Луизы" для нужд муниципального образования "Зеленоградский городской округ"</t>
  </si>
  <si>
    <t>Выполнение работ по изготовлению и монтажу мозаиных панно на ул. Володарского -146,025 т.р.</t>
  </si>
  <si>
    <t>Приобретение и установка малых архитектурных форм (Изготовление и монтаж мозаичных панно на ул.Володарского в г.Зеленоградске)</t>
  </si>
  <si>
    <t>№0135300003820000111</t>
  </si>
  <si>
    <t>ООО Трени Трейд Запад</t>
  </si>
  <si>
    <t>Приобретение легкового автомобиля</t>
  </si>
  <si>
    <t>№0135300003820000103</t>
  </si>
  <si>
    <t xml:space="preserve">Выполнение работ по объекту: "Текущий ремонт тротуаров в г. Зеленоградске Калининградской области" </t>
  </si>
  <si>
    <t>168001 -первая не состоял</t>
  </si>
  <si>
    <t>№0135300003820000104</t>
  </si>
  <si>
    <t>ИП Парфиловаа Светлана Степановна</t>
  </si>
  <si>
    <t xml:space="preserve">Поставка, монтаж и наладка автоматического турникета (калитки) для нужд муниципального образования "Зеленоградский городской округ" </t>
  </si>
  <si>
    <t>№0135300003820000100</t>
  </si>
  <si>
    <t>ООО Карьер-Калининград</t>
  </si>
  <si>
    <t xml:space="preserve">Выполнение работ по объекту: "Ремонт тротуара и дорожного покрытия по 2-му Приморскому переулку (от перекрестка ул. Первомайской до ул. Гагарина); от ул. Толстого до дома № 41 по ул. Гагарина; от перекрестка ул. Пушкина до перекрестка ул. Толстого в г. Зеленоградске Калининградской области." </t>
  </si>
  <si>
    <t>не было заявок</t>
  </si>
  <si>
    <t xml:space="preserve">Выполнение работ по объекту: "Ремонт подъезда дома № 18 по ул. Володарского в г. Зеленоградске Калининградской области" </t>
  </si>
  <si>
    <t>прямой договор ООО ЦКМ(ч\з Благоустройство)</t>
  </si>
  <si>
    <t>Выполнение работ по по устройству уличного освещения вдоль велосипедной дорожки в г.Зеленоградске от автостоянки по ул.Московской в сторону НП "Куршская коса"</t>
  </si>
  <si>
    <t>прямой договор ИП Загарин А.В.(ч\з Благоустройство)</t>
  </si>
  <si>
    <t>Выполнение работ по установке светильников на искусственном островке озера в парке г.Зеленоградска</t>
  </si>
  <si>
    <t>№0135300003820000081</t>
  </si>
  <si>
    <t>ООО Левша</t>
  </si>
  <si>
    <t xml:space="preserve">Выполнение работ по созданию и поставке скульптурной композиции на подставке «Бегущая по волнам» в городе Зеленоградске ориентир ул. Ленина, 12 </t>
  </si>
  <si>
    <t>№0135300003820000085</t>
  </si>
  <si>
    <t>ИП Житников (ИП Арутюнян Ю.Р.отклонился от заключения контр)</t>
  </si>
  <si>
    <t xml:space="preserve">Выполнение работ по объекту: "Ремонт сетей бытовой канализации в пос. Сосновка Зеленоградского района Калининградской области" </t>
  </si>
  <si>
    <t>№0135300003820000066</t>
  </si>
  <si>
    <t>ООО Строительная компания Лавр</t>
  </si>
  <si>
    <t xml:space="preserve">Выполнение работ по объекту: "Ремонт кровли здания дома культуры по адресу: Калининградская область, г.Зеленоградск, Курортный проспект, дом № 11" </t>
  </si>
  <si>
    <t>№0135300003820000060 от 07.04.2020</t>
  </si>
  <si>
    <t xml:space="preserve">Выполнение работ по объекту: "Устройство детской игровой площадки по ул.Бровцева (напротив дома № 15) в г.Зеленоградске Калининградской области" </t>
  </si>
  <si>
    <t>№0135300003820000072</t>
  </si>
  <si>
    <t>Выполнение работ по объекту: "Ремонт актового зала в административном здании по адресу: ул.Крымская, 5-а в г.Зеленоградске Калининградской области</t>
  </si>
  <si>
    <t>прямой договор№  от 22.01.2020</t>
  </si>
  <si>
    <t>Выполнение электромонтажных работ по подключению экрана в сквере "Королевы Луизы" в г.Зеленоградске</t>
  </si>
  <si>
    <t>прямой договор № 04/ПД/2020 от 20.01.2020</t>
  </si>
  <si>
    <t>ИП Власик В.Г.</t>
  </si>
  <si>
    <t>Подставка светильников линейных для нужд МО "Зеленоградский горождской округ"</t>
  </si>
  <si>
    <t>прямой договор № от 20.01.2020</t>
  </si>
  <si>
    <t>Выполнение работ по подсветке пирса на озере в парке г.Зеленоградска</t>
  </si>
  <si>
    <t>№0135300003820000046 от 11.03.2020</t>
  </si>
  <si>
    <t>ИП Лахтеров Анатолий Анатольевич</t>
  </si>
  <si>
    <t xml:space="preserve">Выполнение работ по объекту: "Устройство тротуара по ул.Садовая (не четная сторона) в г.Зеленоградске Калининградской области" </t>
  </si>
  <si>
    <t>№0135300003820000049</t>
  </si>
  <si>
    <t>ООО Сино Трейд</t>
  </si>
  <si>
    <t xml:space="preserve">Выполнение работ по объекту: "Ремонт тротуара по ул.Бровцева в г.Зеленоградске Калининградской области (от ул.Ленина до 1-ого Садового переулка, правая сторона)" </t>
  </si>
  <si>
    <t>№0135300003820000075 от 15.04.2020</t>
  </si>
  <si>
    <t>Поставка скамеек парковых для нужд муниципального образования "Зеленоградский городской округ" (7шт)</t>
  </si>
  <si>
    <t>№0135300003820000077</t>
  </si>
  <si>
    <t>Поставка скамеек для нужд муниципального образования "Зеленоградский городской округ"(5шт)</t>
  </si>
  <si>
    <t>№0135300003820000078 от 07.04.2020</t>
  </si>
  <si>
    <t xml:space="preserve">Поставка урн чугунных литых для нужд муниципального образования "Зеленоградский городской округ" </t>
  </si>
  <si>
    <t>№0135300003820000079</t>
  </si>
  <si>
    <t xml:space="preserve">Поставка урн на литом столбе для нужд муниципального образования "Зеленоградский городской округ" </t>
  </si>
  <si>
    <t xml:space="preserve">Выполнение работ по объекту: "Ремонт тротуара по ул. Саратовской в г. Зеленоградске Калининградской области" </t>
  </si>
  <si>
    <t>Корректировка, разработка схем газоснабжения, получение тезнических условий, проверка сметной документации</t>
  </si>
  <si>
    <t>003/ПД/2020</t>
  </si>
  <si>
    <t>ООО Анклав-Строй</t>
  </si>
  <si>
    <t>Приобретение скамеек (11 шт.)</t>
  </si>
  <si>
    <t>91/ПД/2019</t>
  </si>
  <si>
    <t>Выполнение электромонтажных работ по восстановлению уличного освещения от д № 42 на ул.Балтийской в г.Зеленоградске</t>
  </si>
  <si>
    <t>141/ПД/2019</t>
  </si>
  <si>
    <t>Обшивка торцевых частей фасада здания деревянными элементами по адресу : Курортный проспект д.19 в г.Зеленоградске Калининградской области</t>
  </si>
  <si>
    <t>№0135300003820000074 от 07.04.2020</t>
  </si>
  <si>
    <t xml:space="preserve">Выполнение работ по разработке проектно-сметной документации на проведение работ по капитальному ремонту крыши и фасада, на объекте культурного наследия местного (муниципального) значения "Дом жилой XX века", расположенного по адресу: Калининградская область, г.Зеленоградск, ул.Ленина, дом № 4 </t>
  </si>
  <si>
    <t>№0135300003820000031 от 26.02.2020</t>
  </si>
  <si>
    <t>Выполнение работ по объекту: "Ремонт тротуаров по улицам Приморская и Лазаревской в г.Зеленоградске Калининградской области"</t>
  </si>
  <si>
    <t>№0135300003820000032 от 26.02.2020</t>
  </si>
  <si>
    <t xml:space="preserve">Выполнение работ по объекту: "Устройство тротуара по ул.Крылова (вдоль территории МАДОУ № 23 Детский сад "Сказка" в г.Зеленоградске Калининградской области" </t>
  </si>
  <si>
    <t>№0135300003820000033 от 26.02.2020 допсогл на закр контр на 684,14130 т.р.</t>
  </si>
  <si>
    <t xml:space="preserve">Выполнение работ по объекту: "Устройство тротуара по ул.Железнодорожной (от магазина "Спар" в сторону пос.Вишневое) в г.Зеленоградске Калининградской области" </t>
  </si>
  <si>
    <t>№0135300003820000035 от 26.02.2020</t>
  </si>
  <si>
    <t xml:space="preserve">Выполнение работ по объекту: "Устройство тротуара по ул.Пионерской в г.Зеленоградске Калининградской области" </t>
  </si>
  <si>
    <t>КФБ 08.05</t>
  </si>
  <si>
    <t>№0135300003820000024 от 26.02.2020 допсог на закр конр на 255,283 т.р</t>
  </si>
  <si>
    <t xml:space="preserve">Выполнение работ по объекту: "Устройство подсветки зданий №№ 6, 10, 12 по Курортному проспекту в г.Зеленоградске Калининградской области" </t>
  </si>
  <si>
    <t>№0135300003820000022 от 26.02.2020</t>
  </si>
  <si>
    <t>ИП Житников Михаил Анатольевич</t>
  </si>
  <si>
    <t>Выполнение работ по объекту: "Устройство дренажа для системы боллардов в г.Зеленоградске Калининградской области</t>
  </si>
  <si>
    <t>отменил</t>
  </si>
  <si>
    <t>Выполнение работ по объекту: "Ремонт спуска к морю (в районе пер.Первомайского) на променаде в г.Зеленоградске Калининградской области"</t>
  </si>
  <si>
    <t>Выполнение работ по объекту: "Ремонт спуска к морю в (районе дома № 40 по ул.Гагарина) на променаде в г.Зеленоградске Калининградской области"</t>
  </si>
  <si>
    <t>№013530000381920000011 от 13.02.2020 допсогл на закр контр на 329,56949 т.р.</t>
  </si>
  <si>
    <t xml:space="preserve">Выполнение работ по объекту: "Устройство тротуара по ул.Прохоренко в г.Зеленоградске Калининградской области" </t>
  </si>
  <si>
    <t>№0135300003820000008 от 11.02.2020</t>
  </si>
  <si>
    <t>ООО СКС-ПВХ</t>
  </si>
  <si>
    <t xml:space="preserve">Выполнение работ по объекту: "Устройство тротуара по ул.Володарского в г.Зеленоградске Калининградской области" </t>
  </si>
  <si>
    <t>№0135300003820000009 от 19.02.2020</t>
  </si>
  <si>
    <t xml:space="preserve">Выполнение работ по объекту: "Ремонт дорожного покрытия по ул.Гагарина (от центральной площади по ул.Крымской до поворота с ул.Гагарина на ул.Пионерскую ) в г.Зеленоградске Калининградской области" </t>
  </si>
  <si>
    <t>№0135300003820000013 от 13.02.2020</t>
  </si>
  <si>
    <t xml:space="preserve">Выполнение работ по объекту: "Устройство общественного туалета возле здания МФЦ в г.Зеленоградске Калининградской области" </t>
  </si>
  <si>
    <t>№0135300003820000012 от 14.02.2020допсогл на закр контр на 1199,87408 т.р.</t>
  </si>
  <si>
    <t>ООО Кёнигстройресурс</t>
  </si>
  <si>
    <t>Выполнение работ по объекту: "Устройство автопарковки возле здания суда по ул.Пограничной в г.Зеленоградске Калининградской области</t>
  </si>
  <si>
    <t>№0135300003820000036 от 28.02.2020</t>
  </si>
  <si>
    <t>ООО Северо-западное дорожное управление</t>
  </si>
  <si>
    <t xml:space="preserve">Выполнение работ по объекту: "Ремонт въезда и тротуара возле развлекательного комплекса "Парадокс" по ул.Саратовской в г.Зеленоградске Калининградской области" </t>
  </si>
  <si>
    <t>№0135300003820000006 от 11.02.2020</t>
  </si>
  <si>
    <t>Выполнение работ по объекту: "Ремонт променада с заменой плиточного покрытия в г.Зеленоградске Калининградской области</t>
  </si>
  <si>
    <t>№0135300003820000005 от 19.02.2020 допсог на закр контр 111.49942 т.р приост 28.02.возобн 03.04</t>
  </si>
  <si>
    <t>ООО Центр комплексного благоустройства</t>
  </si>
  <si>
    <t xml:space="preserve">Выполнение работ по объекту: "Ремонт парапета на площади "Роза Ветров" в г.Зеленоградске Калининградской области" </t>
  </si>
  <si>
    <t>г. Зеленоградск</t>
  </si>
  <si>
    <t>Распорядитель бюджетных средств - Администрация МО "Зеленоградский городской округ"</t>
  </si>
  <si>
    <t>1</t>
  </si>
  <si>
    <t>ИКЗ</t>
  </si>
  <si>
    <t>Примечание</t>
  </si>
  <si>
    <t>Дорожногофонда</t>
  </si>
  <si>
    <t>ОБ</t>
  </si>
  <si>
    <t xml:space="preserve">МБ </t>
  </si>
  <si>
    <t>Оплачено всего</t>
  </si>
  <si>
    <t>Сделано работ</t>
  </si>
  <si>
    <t>Экономия от торгов</t>
  </si>
  <si>
    <t>Срок выполнения работ</t>
  </si>
  <si>
    <t>№ контракта</t>
  </si>
  <si>
    <t>Подрядчик</t>
  </si>
  <si>
    <t xml:space="preserve">Цена контракта </t>
  </si>
  <si>
    <t xml:space="preserve">Объявлено на торги </t>
  </si>
  <si>
    <t xml:space="preserve">Включено в план график </t>
  </si>
  <si>
    <t>Средства дорожного фонда</t>
  </si>
  <si>
    <t>Средства бюджета городского округа</t>
  </si>
  <si>
    <t>Средства областного бюджета</t>
  </si>
  <si>
    <t>Средства федерального бюджета</t>
  </si>
  <si>
    <t>Общий объем финансирования</t>
  </si>
  <si>
    <t>Наименование объекта, адрес</t>
  </si>
  <si>
    <t>№п/п</t>
  </si>
  <si>
    <t>тыс.руб</t>
  </si>
  <si>
    <t xml:space="preserve">Адресный инвестиционный перечень объектов капитальных вложений муниципального образования «Зеленоградский городской округ» на 2020 год» 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</si>
  <si>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"Зеленоградский городской округ"</t>
  </si>
  <si>
    <t xml:space="preserve">   от   " 14 " мая 2020 г.  №1030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</si>
</sst>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b/>
      <sz val="12.5"/>
      <color theme="1"/>
      <name val="Times New Roman"/>
      <family val="1"/>
      <charset val="204"/>
    </font>
    <font>
      <b/>
      <i/>
      <sz val="12.5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Border="1"/>
    <xf numFmtId="4" fontId="2" fillId="2" borderId="0" xfId="0" applyNumberFormat="1" applyFont="1" applyFill="1" applyBorder="1"/>
    <xf numFmtId="0" fontId="0" fillId="0" borderId="1" xfId="0" applyBorder="1"/>
    <xf numFmtId="4" fontId="5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4" fontId="6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4" fontId="7" fillId="2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16" fontId="0" fillId="0" borderId="1" xfId="0" applyNumberForma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10" fillId="0" borderId="1" xfId="0" applyFont="1" applyBorder="1"/>
    <xf numFmtId="0" fontId="8" fillId="2" borderId="1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/>
    <xf numFmtId="4" fontId="7" fillId="0" borderId="1" xfId="0" applyNumberFormat="1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16" fontId="0" fillId="2" borderId="1" xfId="0" applyNumberFormat="1" applyFill="1" applyBorder="1"/>
    <xf numFmtId="0" fontId="0" fillId="2" borderId="1" xfId="0" applyFill="1" applyBorder="1"/>
    <xf numFmtId="4" fontId="9" fillId="2" borderId="1" xfId="0" applyNumberFormat="1" applyFont="1" applyFill="1" applyBorder="1"/>
    <xf numFmtId="0" fontId="12" fillId="2" borderId="1" xfId="0" applyFont="1" applyFill="1" applyBorder="1"/>
    <xf numFmtId="4" fontId="8" fillId="2" borderId="1" xfId="0" applyNumberFormat="1" applyFont="1" applyFill="1" applyBorder="1"/>
    <xf numFmtId="0" fontId="10" fillId="2" borderId="1" xfId="0" applyFont="1" applyFill="1" applyBorder="1"/>
    <xf numFmtId="4" fontId="8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wrapText="1"/>
    </xf>
    <xf numFmtId="4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4" fontId="7" fillId="2" borderId="1" xfId="0" applyNumberFormat="1" applyFont="1" applyFill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2" fillId="0" borderId="1" xfId="0" applyFont="1" applyBorder="1"/>
    <xf numFmtId="4" fontId="0" fillId="0" borderId="1" xfId="0" applyNumberFormat="1" applyBorder="1"/>
    <xf numFmtId="4" fontId="9" fillId="0" borderId="1" xfId="0" applyNumberFormat="1" applyFont="1" applyBorder="1" applyAlignment="1">
      <alignment wrapText="1"/>
    </xf>
    <xf numFmtId="4" fontId="14" fillId="0" borderId="1" xfId="0" applyNumberFormat="1" applyFont="1" applyBorder="1"/>
    <xf numFmtId="4" fontId="15" fillId="0" borderId="1" xfId="0" applyNumberFormat="1" applyFont="1" applyBorder="1"/>
    <xf numFmtId="0" fontId="8" fillId="0" borderId="1" xfId="0" applyFont="1" applyBorder="1" applyAlignment="1">
      <alignment wrapText="1"/>
    </xf>
    <xf numFmtId="4" fontId="0" fillId="3" borderId="1" xfId="0" applyNumberFormat="1" applyFill="1" applyBorder="1"/>
    <xf numFmtId="4" fontId="16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14" fontId="14" fillId="0" borderId="1" xfId="0" applyNumberFormat="1" applyFont="1" applyBorder="1"/>
    <xf numFmtId="16" fontId="0" fillId="0" borderId="1" xfId="0" applyNumberFormat="1" applyBorder="1" applyAlignment="1">
      <alignment wrapText="1"/>
    </xf>
    <xf numFmtId="0" fontId="1" fillId="0" borderId="1" xfId="0" applyFont="1" applyBorder="1"/>
    <xf numFmtId="4" fontId="15" fillId="0" borderId="1" xfId="0" applyNumberFormat="1" applyFont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9" fontId="0" fillId="0" borderId="0" xfId="0" applyNumberFormat="1"/>
    <xf numFmtId="4" fontId="16" fillId="3" borderId="2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4" fontId="0" fillId="0" borderId="2" xfId="0" applyNumberFormat="1" applyBorder="1"/>
    <xf numFmtId="4" fontId="9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4" fontId="8" fillId="0" borderId="2" xfId="0" applyNumberFormat="1" applyFont="1" applyBorder="1"/>
    <xf numFmtId="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0" fillId="0" borderId="2" xfId="0" applyBorder="1" applyAlignment="1">
      <alignment wrapText="1"/>
    </xf>
    <xf numFmtId="0" fontId="10" fillId="0" borderId="2" xfId="0" applyFont="1" applyBorder="1"/>
    <xf numFmtId="0" fontId="12" fillId="0" borderId="2" xfId="0" applyFont="1" applyBorder="1"/>
    <xf numFmtId="0" fontId="7" fillId="0" borderId="2" xfId="0" applyFont="1" applyBorder="1"/>
    <xf numFmtId="4" fontId="7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 wrapText="1"/>
    </xf>
    <xf numFmtId="4" fontId="9" fillId="0" borderId="2" xfId="0" applyNumberFormat="1" applyFont="1" applyBorder="1"/>
    <xf numFmtId="4" fontId="16" fillId="2" borderId="1" xfId="0" applyNumberFormat="1" applyFont="1" applyFill="1" applyBorder="1" applyAlignment="1"/>
    <xf numFmtId="4" fontId="16" fillId="3" borderId="1" xfId="0" applyNumberFormat="1" applyFont="1" applyFill="1" applyBorder="1" applyAlignment="1"/>
    <xf numFmtId="0" fontId="6" fillId="3" borderId="1" xfId="0" applyFont="1" applyFill="1" applyBorder="1" applyAlignment="1"/>
    <xf numFmtId="0" fontId="17" fillId="3" borderId="1" xfId="0" applyFont="1" applyFill="1" applyBorder="1" applyAlignment="1"/>
    <xf numFmtId="4" fontId="15" fillId="0" borderId="2" xfId="0" applyNumberFormat="1" applyFont="1" applyBorder="1"/>
    <xf numFmtId="0" fontId="18" fillId="0" borderId="2" xfId="0" applyFont="1" applyBorder="1"/>
    <xf numFmtId="0" fontId="19" fillId="0" borderId="2" xfId="0" applyFont="1" applyBorder="1"/>
    <xf numFmtId="0" fontId="7" fillId="0" borderId="6" xfId="0" applyFont="1" applyBorder="1" applyAlignment="1">
      <alignment horizontal="center" vertical="center" wrapText="1"/>
    </xf>
    <xf numFmtId="0" fontId="2" fillId="3" borderId="2" xfId="0" applyFont="1" applyFill="1" applyBorder="1"/>
    <xf numFmtId="14" fontId="0" fillId="0" borderId="2" xfId="0" applyNumberFormat="1" applyBorder="1"/>
    <xf numFmtId="4" fontId="14" fillId="0" borderId="2" xfId="0" applyNumberFormat="1" applyFont="1" applyBorder="1"/>
    <xf numFmtId="14" fontId="14" fillId="0" borderId="2" xfId="0" applyNumberFormat="1" applyFont="1" applyBorder="1"/>
    <xf numFmtId="4" fontId="15" fillId="0" borderId="2" xfId="0" applyNumberFormat="1" applyFont="1" applyBorder="1" applyAlignment="1">
      <alignment horizontal="right"/>
    </xf>
    <xf numFmtId="4" fontId="2" fillId="3" borderId="1" xfId="0" applyNumberFormat="1" applyFont="1" applyFill="1" applyBorder="1"/>
    <xf numFmtId="4" fontId="9" fillId="0" borderId="1" xfId="0" applyNumberFormat="1" applyFont="1" applyBorder="1" applyAlignment="1">
      <alignment horizontal="right"/>
    </xf>
    <xf numFmtId="0" fontId="7" fillId="0" borderId="1" xfId="0" applyFont="1" applyBorder="1"/>
    <xf numFmtId="4" fontId="9" fillId="0" borderId="1" xfId="0" applyNumberFormat="1" applyFont="1" applyBorder="1" applyAlignment="1">
      <alignment horizontal="right" wrapText="1"/>
    </xf>
    <xf numFmtId="0" fontId="20" fillId="0" borderId="1" xfId="0" applyFont="1" applyBorder="1"/>
    <xf numFmtId="4" fontId="21" fillId="3" borderId="1" xfId="0" applyNumberFormat="1" applyFont="1" applyFill="1" applyBorder="1"/>
    <xf numFmtId="0" fontId="22" fillId="3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0" fontId="0" fillId="2" borderId="0" xfId="0" applyFill="1"/>
    <xf numFmtId="4" fontId="19" fillId="2" borderId="1" xfId="0" applyNumberFormat="1" applyFont="1" applyFill="1" applyBorder="1"/>
    <xf numFmtId="0" fontId="19" fillId="2" borderId="1" xfId="0" applyFont="1" applyFill="1" applyBorder="1"/>
    <xf numFmtId="0" fontId="8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2" fontId="0" fillId="0" borderId="1" xfId="0" applyNumberFormat="1" applyBorder="1"/>
    <xf numFmtId="49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right"/>
    </xf>
    <xf numFmtId="0" fontId="16" fillId="0" borderId="9" xfId="0" applyFont="1" applyBorder="1" applyAlignment="1">
      <alignment horizontal="center" wrapText="1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3" fillId="0" borderId="4" xfId="0" applyFont="1" applyBorder="1" applyAlignment="1"/>
    <xf numFmtId="0" fontId="13" fillId="0" borderId="3" xfId="0" applyFont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3" xfId="0" applyFont="1" applyBorder="1" applyAlignment="1"/>
    <xf numFmtId="0" fontId="16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alignment horizontal="left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226"/>
  <sheetViews>
    <sheetView tabSelected="1" topLeftCell="A203" zoomScale="98" zoomScaleNormal="98" workbookViewId="0">
      <selection activeCell="AB6" sqref="AB6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16.28515625" customWidth="1"/>
    <col min="5" max="5" width="12" customWidth="1"/>
    <col min="6" max="6" width="11.7109375" customWidth="1"/>
    <col min="7" max="7" width="14.28515625" customWidth="1"/>
    <col min="8" max="8" width="11.85546875" customWidth="1"/>
    <col min="9" max="9" width="13.42578125" hidden="1" customWidth="1"/>
    <col min="10" max="11" width="13.7109375" hidden="1" customWidth="1"/>
    <col min="12" max="12" width="17.42578125" hidden="1" customWidth="1"/>
    <col min="13" max="13" width="25.42578125" hidden="1" customWidth="1"/>
    <col min="14" max="14" width="13.7109375" hidden="1" customWidth="1"/>
    <col min="15" max="20" width="12.42578125" hidden="1" customWidth="1"/>
    <col min="21" max="21" width="16.28515625" hidden="1" customWidth="1"/>
    <col min="22" max="22" width="13.5703125" hidden="1" customWidth="1"/>
    <col min="23" max="23" width="12" hidden="1" customWidth="1"/>
  </cols>
  <sheetData>
    <row r="1" spans="2:23" ht="26.45" customHeight="1" x14ac:dyDescent="0.25">
      <c r="B1" s="125"/>
      <c r="C1" s="125"/>
      <c r="D1" s="127"/>
      <c r="E1" s="148" t="s">
        <v>405</v>
      </c>
      <c r="F1" s="148"/>
      <c r="G1" s="148"/>
      <c r="H1" s="149"/>
    </row>
    <row r="2" spans="2:23" ht="27.6" customHeight="1" x14ac:dyDescent="0.25">
      <c r="B2" s="125"/>
      <c r="C2" s="125"/>
      <c r="D2" s="126"/>
      <c r="E2" s="148"/>
      <c r="F2" s="148"/>
      <c r="G2" s="148"/>
      <c r="H2" s="149"/>
    </row>
    <row r="3" spans="2:23" ht="34.15" customHeight="1" x14ac:dyDescent="0.25">
      <c r="B3" s="125"/>
      <c r="C3" s="125"/>
      <c r="D3" s="124"/>
      <c r="E3" s="150" t="s">
        <v>406</v>
      </c>
      <c r="F3" s="151"/>
      <c r="G3" s="151"/>
      <c r="H3" s="151"/>
    </row>
    <row r="4" spans="2:23" ht="37.15" customHeight="1" x14ac:dyDescent="0.25">
      <c r="B4" s="154" t="s">
        <v>404</v>
      </c>
      <c r="C4" s="154"/>
      <c r="D4" s="154"/>
      <c r="E4" s="154"/>
      <c r="F4" s="154"/>
      <c r="G4" s="154"/>
      <c r="H4" s="155"/>
    </row>
    <row r="5" spans="2:23" ht="30" customHeight="1" x14ac:dyDescent="0.25">
      <c r="B5" s="123"/>
      <c r="C5" s="123"/>
      <c r="D5" s="123"/>
      <c r="E5" s="123"/>
      <c r="F5" s="123"/>
      <c r="G5" s="123"/>
      <c r="H5" s="122" t="s">
        <v>403</v>
      </c>
    </row>
    <row r="6" spans="2:23" ht="55.5" customHeight="1" x14ac:dyDescent="0.25">
      <c r="B6" s="121" t="s">
        <v>402</v>
      </c>
      <c r="C6" s="120" t="s">
        <v>401</v>
      </c>
      <c r="D6" s="120" t="s">
        <v>400</v>
      </c>
      <c r="E6" s="120" t="s">
        <v>399</v>
      </c>
      <c r="F6" s="120" t="s">
        <v>398</v>
      </c>
      <c r="G6" s="120" t="s">
        <v>397</v>
      </c>
      <c r="H6" s="120" t="s">
        <v>396</v>
      </c>
      <c r="I6" s="137" t="s">
        <v>395</v>
      </c>
      <c r="J6" s="137" t="s">
        <v>394</v>
      </c>
      <c r="K6" s="137" t="s">
        <v>393</v>
      </c>
      <c r="L6" s="137" t="s">
        <v>392</v>
      </c>
      <c r="M6" s="137" t="s">
        <v>391</v>
      </c>
      <c r="N6" s="137" t="s">
        <v>390</v>
      </c>
      <c r="O6" s="137" t="s">
        <v>389</v>
      </c>
      <c r="P6" s="137" t="s">
        <v>388</v>
      </c>
      <c r="Q6" s="137" t="s">
        <v>387</v>
      </c>
      <c r="R6" s="137" t="s">
        <v>386</v>
      </c>
      <c r="S6" s="137" t="s">
        <v>385</v>
      </c>
      <c r="T6" s="137" t="s">
        <v>384</v>
      </c>
      <c r="U6" s="119" t="s">
        <v>383</v>
      </c>
      <c r="V6" s="119" t="s">
        <v>382</v>
      </c>
    </row>
    <row r="7" spans="2:23" ht="15" customHeight="1" x14ac:dyDescent="0.25">
      <c r="B7" s="117" t="s">
        <v>381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6"/>
    </row>
    <row r="8" spans="2:23" ht="15" customHeight="1" x14ac:dyDescent="0.25">
      <c r="B8" s="117"/>
      <c r="C8" s="140" t="s">
        <v>380</v>
      </c>
      <c r="D8" s="141"/>
      <c r="E8" s="141"/>
      <c r="F8" s="141"/>
      <c r="G8" s="141"/>
      <c r="H8" s="142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6"/>
    </row>
    <row r="9" spans="2:23" ht="15" customHeight="1" x14ac:dyDescent="0.25">
      <c r="B9" s="143" t="s">
        <v>379</v>
      </c>
      <c r="C9" s="144"/>
      <c r="D9" s="144"/>
      <c r="E9" s="144"/>
      <c r="F9" s="144"/>
      <c r="G9" s="144"/>
      <c r="H9" s="145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6"/>
    </row>
    <row r="10" spans="2:23" ht="57.6" customHeight="1" x14ac:dyDescent="0.25">
      <c r="B10" s="24">
        <v>1</v>
      </c>
      <c r="C10" s="51" t="s">
        <v>378</v>
      </c>
      <c r="D10" s="15">
        <f t="shared" ref="D10:D41" si="0">SUM(E10:H10)</f>
        <v>111.49942</v>
      </c>
      <c r="E10" s="29"/>
      <c r="F10" s="46"/>
      <c r="G10" s="29">
        <v>111.49942</v>
      </c>
      <c r="H10" s="46"/>
      <c r="I10" s="20">
        <v>195.00700000000001</v>
      </c>
      <c r="J10" s="20">
        <v>195.00700000000001</v>
      </c>
      <c r="K10" s="20">
        <v>113.72929999999999</v>
      </c>
      <c r="L10" s="48" t="s">
        <v>377</v>
      </c>
      <c r="M10" s="45" t="s">
        <v>376</v>
      </c>
      <c r="N10" s="44">
        <v>43914</v>
      </c>
      <c r="O10" s="47">
        <f t="shared" ref="O10:O17" si="1">J10-K10</f>
        <v>81.27770000000001</v>
      </c>
      <c r="P10" s="47">
        <v>111.49942</v>
      </c>
      <c r="Q10" s="95">
        <f>SUM(R10:T10)</f>
        <v>111.49942</v>
      </c>
      <c r="R10" s="6">
        <v>111.49942</v>
      </c>
      <c r="S10" s="6"/>
      <c r="T10" s="6"/>
      <c r="U10" s="6"/>
      <c r="V10">
        <v>27001</v>
      </c>
    </row>
    <row r="11" spans="2:23" ht="47.25" x14ac:dyDescent="0.25">
      <c r="B11" s="24">
        <v>2</v>
      </c>
      <c r="C11" s="51" t="s">
        <v>375</v>
      </c>
      <c r="D11" s="15">
        <f t="shared" si="0"/>
        <v>1098.67264</v>
      </c>
      <c r="E11" s="29"/>
      <c r="F11" s="46"/>
      <c r="G11" s="29">
        <v>1098.67264</v>
      </c>
      <c r="H11" s="46"/>
      <c r="I11" s="20">
        <v>1716.6759999999999</v>
      </c>
      <c r="J11" s="20">
        <v>1716.6759999999999</v>
      </c>
      <c r="K11" s="20">
        <v>1098.67264</v>
      </c>
      <c r="L11" s="20" t="s">
        <v>362</v>
      </c>
      <c r="M11" s="45" t="s">
        <v>374</v>
      </c>
      <c r="N11" s="44">
        <v>43929</v>
      </c>
      <c r="O11" s="47">
        <f t="shared" si="1"/>
        <v>618.00335999999993</v>
      </c>
      <c r="P11" s="47"/>
      <c r="Q11" s="95"/>
      <c r="R11" s="47"/>
      <c r="S11" s="47"/>
      <c r="T11" s="47"/>
      <c r="U11" s="6"/>
      <c r="V11">
        <v>26001</v>
      </c>
    </row>
    <row r="12" spans="2:23" ht="63" x14ac:dyDescent="0.25">
      <c r="B12" s="24">
        <v>3</v>
      </c>
      <c r="C12" s="51" t="s">
        <v>373</v>
      </c>
      <c r="D12" s="15">
        <f t="shared" si="0"/>
        <v>1019.376</v>
      </c>
      <c r="E12" s="29"/>
      <c r="F12" s="46"/>
      <c r="G12" s="29">
        <v>1019.376</v>
      </c>
      <c r="H12" s="46"/>
      <c r="I12" s="20">
        <v>1019.376</v>
      </c>
      <c r="J12" s="20">
        <v>1019.376</v>
      </c>
      <c r="K12" s="20">
        <v>1019.376</v>
      </c>
      <c r="L12" s="48" t="s">
        <v>372</v>
      </c>
      <c r="M12" s="45" t="s">
        <v>371</v>
      </c>
      <c r="N12" s="44">
        <v>43931</v>
      </c>
      <c r="O12" s="47">
        <f t="shared" si="1"/>
        <v>0</v>
      </c>
      <c r="P12" s="47">
        <v>969.89300000000003</v>
      </c>
      <c r="Q12" s="95"/>
      <c r="R12" s="47"/>
      <c r="S12" s="47"/>
      <c r="T12" s="47"/>
      <c r="U12" s="60"/>
      <c r="V12">
        <v>24002</v>
      </c>
      <c r="W12" t="s">
        <v>31</v>
      </c>
    </row>
    <row r="13" spans="2:23" ht="63" x14ac:dyDescent="0.25">
      <c r="B13" s="24">
        <v>4</v>
      </c>
      <c r="C13" s="51" t="s">
        <v>370</v>
      </c>
      <c r="D13" s="15">
        <f t="shared" si="0"/>
        <v>1199.87408</v>
      </c>
      <c r="E13" s="29"/>
      <c r="F13" s="46"/>
      <c r="G13" s="29">
        <v>1199.87408</v>
      </c>
      <c r="H13" s="46"/>
      <c r="I13" s="20">
        <v>2264.7959999999998</v>
      </c>
      <c r="J13" s="20">
        <v>2264.7959999999998</v>
      </c>
      <c r="K13" s="20">
        <v>1313.58168</v>
      </c>
      <c r="L13" s="48" t="s">
        <v>369</v>
      </c>
      <c r="M13" s="45" t="s">
        <v>368</v>
      </c>
      <c r="N13" s="44">
        <v>43917</v>
      </c>
      <c r="O13" s="47">
        <f t="shared" si="1"/>
        <v>951.21431999999982</v>
      </c>
      <c r="P13" s="47">
        <v>1199.87408</v>
      </c>
      <c r="Q13" s="95">
        <f>SUM(R13:T13)</f>
        <v>1199.87408</v>
      </c>
      <c r="R13" s="47">
        <v>1199.87408</v>
      </c>
      <c r="S13" s="47"/>
      <c r="T13" s="47"/>
      <c r="U13" s="6"/>
      <c r="V13">
        <v>23001</v>
      </c>
    </row>
    <row r="14" spans="2:23" ht="47.25" x14ac:dyDescent="0.25">
      <c r="B14" s="24">
        <v>5</v>
      </c>
      <c r="C14" s="51" t="s">
        <v>367</v>
      </c>
      <c r="D14" s="15">
        <f t="shared" si="0"/>
        <v>740.99519999999995</v>
      </c>
      <c r="E14" s="29"/>
      <c r="F14" s="46"/>
      <c r="G14" s="29">
        <v>740.99519999999995</v>
      </c>
      <c r="H14" s="46"/>
      <c r="I14" s="20">
        <v>1029.1600000000001</v>
      </c>
      <c r="J14" s="20">
        <v>1029.1600000000001</v>
      </c>
      <c r="K14" s="20">
        <v>740.99519999999995</v>
      </c>
      <c r="L14" s="48" t="s">
        <v>148</v>
      </c>
      <c r="M14" s="45" t="s">
        <v>366</v>
      </c>
      <c r="N14" s="44">
        <v>43931</v>
      </c>
      <c r="O14" s="47">
        <f t="shared" si="1"/>
        <v>288.16480000000013</v>
      </c>
      <c r="P14" s="47"/>
      <c r="Q14" s="52"/>
      <c r="R14" s="47"/>
      <c r="S14" s="47"/>
      <c r="T14" s="47"/>
      <c r="U14" s="6"/>
      <c r="V14">
        <v>21001</v>
      </c>
    </row>
    <row r="15" spans="2:23" ht="80.45" customHeight="1" x14ac:dyDescent="0.25">
      <c r="B15" s="24">
        <v>6</v>
      </c>
      <c r="C15" s="51" t="s">
        <v>365</v>
      </c>
      <c r="D15" s="15">
        <f t="shared" si="0"/>
        <v>15668.489579999999</v>
      </c>
      <c r="E15" s="29"/>
      <c r="F15" s="46"/>
      <c r="G15" s="29">
        <v>15668.489579999999</v>
      </c>
      <c r="H15" s="46"/>
      <c r="I15" s="20">
        <v>17704.508000000002</v>
      </c>
      <c r="J15" s="20">
        <v>17704.508000000002</v>
      </c>
      <c r="K15" s="20">
        <v>15668.489579999999</v>
      </c>
      <c r="L15" s="48" t="s">
        <v>289</v>
      </c>
      <c r="M15" s="45" t="s">
        <v>364</v>
      </c>
      <c r="N15" s="44">
        <v>43979</v>
      </c>
      <c r="O15" s="47">
        <f t="shared" si="1"/>
        <v>2036.0184200000022</v>
      </c>
      <c r="P15" s="47"/>
      <c r="Q15" s="52"/>
      <c r="R15" s="47"/>
      <c r="S15" s="47"/>
      <c r="T15" s="47"/>
      <c r="U15" s="6"/>
      <c r="V15">
        <v>20001</v>
      </c>
    </row>
    <row r="16" spans="2:23" ht="47.25" x14ac:dyDescent="0.25">
      <c r="B16" s="24">
        <v>7</v>
      </c>
      <c r="C16" s="51" t="s">
        <v>363</v>
      </c>
      <c r="D16" s="15">
        <f t="shared" si="0"/>
        <v>452.20175999999998</v>
      </c>
      <c r="E16" s="29"/>
      <c r="F16" s="46"/>
      <c r="G16" s="29">
        <v>452.20175999999998</v>
      </c>
      <c r="H16" s="46"/>
      <c r="I16" s="20">
        <v>628.05799999999999</v>
      </c>
      <c r="J16" s="20">
        <v>628.05799999999999</v>
      </c>
      <c r="K16" s="20">
        <v>452.20175999999998</v>
      </c>
      <c r="L16" s="20" t="s">
        <v>362</v>
      </c>
      <c r="M16" s="45" t="s">
        <v>361</v>
      </c>
      <c r="N16" s="44">
        <v>43914</v>
      </c>
      <c r="O16" s="47">
        <f t="shared" si="1"/>
        <v>175.85624000000001</v>
      </c>
      <c r="P16" s="47"/>
      <c r="Q16" s="52"/>
      <c r="R16" s="47"/>
      <c r="S16" s="47"/>
      <c r="T16" s="47"/>
      <c r="U16" s="6"/>
      <c r="V16">
        <v>19001</v>
      </c>
    </row>
    <row r="17" spans="1:23" ht="60" x14ac:dyDescent="0.25">
      <c r="B17" s="24">
        <v>8</v>
      </c>
      <c r="C17" s="51" t="s">
        <v>360</v>
      </c>
      <c r="D17" s="15">
        <f t="shared" si="0"/>
        <v>340.97570000000002</v>
      </c>
      <c r="E17" s="29"/>
      <c r="F17" s="46"/>
      <c r="G17" s="29">
        <v>340.97570000000002</v>
      </c>
      <c r="H17" s="46"/>
      <c r="I17" s="20">
        <v>524.57799999999997</v>
      </c>
      <c r="J17" s="20">
        <v>524.57799999999997</v>
      </c>
      <c r="K17" s="20">
        <v>340.97570000000002</v>
      </c>
      <c r="L17" s="48" t="s">
        <v>116</v>
      </c>
      <c r="M17" s="45" t="s">
        <v>359</v>
      </c>
      <c r="N17" s="44">
        <v>43904</v>
      </c>
      <c r="O17" s="47">
        <f t="shared" si="1"/>
        <v>183.60229999999996</v>
      </c>
      <c r="P17" s="47">
        <v>329.56948999999997</v>
      </c>
      <c r="Q17" s="52"/>
      <c r="R17" s="47"/>
      <c r="S17" s="47"/>
      <c r="T17" s="47"/>
      <c r="U17" s="6"/>
      <c r="V17">
        <v>18001</v>
      </c>
      <c r="W17" t="s">
        <v>54</v>
      </c>
    </row>
    <row r="18" spans="1:23" ht="63" x14ac:dyDescent="0.25">
      <c r="B18" s="24">
        <v>9</v>
      </c>
      <c r="C18" s="51" t="s">
        <v>358</v>
      </c>
      <c r="D18" s="15">
        <f t="shared" si="0"/>
        <v>37.247999999999998</v>
      </c>
      <c r="E18" s="97"/>
      <c r="F18" s="46"/>
      <c r="G18" s="29">
        <v>37.247999999999998</v>
      </c>
      <c r="H18" s="46"/>
      <c r="I18" s="20">
        <v>37.247999999999998</v>
      </c>
      <c r="J18" s="6"/>
      <c r="K18" s="6"/>
      <c r="L18" s="6"/>
      <c r="M18" s="6"/>
      <c r="N18" s="6"/>
      <c r="O18" s="6"/>
      <c r="P18" s="6"/>
      <c r="Q18" s="9"/>
      <c r="R18" s="6"/>
      <c r="S18" s="6"/>
      <c r="T18" s="6"/>
      <c r="U18" s="19" t="s">
        <v>356</v>
      </c>
      <c r="V18">
        <v>31001</v>
      </c>
    </row>
    <row r="19" spans="1:23" ht="47.25" x14ac:dyDescent="0.25">
      <c r="B19" s="24">
        <v>10</v>
      </c>
      <c r="C19" s="51" t="s">
        <v>357</v>
      </c>
      <c r="D19" s="15">
        <f t="shared" si="0"/>
        <v>63.744</v>
      </c>
      <c r="E19" s="97"/>
      <c r="F19" s="46"/>
      <c r="G19" s="29">
        <v>63.744</v>
      </c>
      <c r="H19" s="46"/>
      <c r="I19" s="20">
        <v>63.744</v>
      </c>
      <c r="J19" s="6"/>
      <c r="K19" s="6"/>
      <c r="L19" s="6"/>
      <c r="M19" s="6"/>
      <c r="N19" s="6"/>
      <c r="O19" s="6"/>
      <c r="P19" s="6"/>
      <c r="Q19" s="9"/>
      <c r="R19" s="6"/>
      <c r="S19" s="6"/>
      <c r="T19" s="6"/>
      <c r="U19" s="19" t="s">
        <v>356</v>
      </c>
      <c r="V19">
        <v>32001</v>
      </c>
    </row>
    <row r="20" spans="1:23" ht="47.25" x14ac:dyDescent="0.25">
      <c r="B20" s="24">
        <v>11</v>
      </c>
      <c r="C20" s="51" t="s">
        <v>355</v>
      </c>
      <c r="D20" s="15">
        <f t="shared" si="0"/>
        <v>410</v>
      </c>
      <c r="E20" s="97"/>
      <c r="F20" s="46"/>
      <c r="G20" s="29">
        <v>410</v>
      </c>
      <c r="H20" s="46"/>
      <c r="I20" s="20">
        <v>577.52800000000002</v>
      </c>
      <c r="J20" s="6">
        <v>577.52800000000002</v>
      </c>
      <c r="K20" s="116">
        <v>410</v>
      </c>
      <c r="L20" s="45" t="s">
        <v>354</v>
      </c>
      <c r="M20" s="45" t="s">
        <v>353</v>
      </c>
      <c r="N20" s="44">
        <v>43919</v>
      </c>
      <c r="O20" s="6">
        <f t="shared" ref="O20:O26" si="2">J20-K20</f>
        <v>167.52800000000002</v>
      </c>
      <c r="P20" s="6"/>
      <c r="Q20" s="9"/>
      <c r="R20" s="6"/>
      <c r="S20" s="6"/>
      <c r="T20" s="6"/>
      <c r="U20" s="19"/>
      <c r="V20">
        <v>38001</v>
      </c>
    </row>
    <row r="21" spans="1:23" ht="63" x14ac:dyDescent="0.25">
      <c r="B21" s="24">
        <v>12</v>
      </c>
      <c r="C21" s="51" t="s">
        <v>352</v>
      </c>
      <c r="D21" s="15">
        <f t="shared" si="0"/>
        <v>356.79804000000001</v>
      </c>
      <c r="E21" s="97"/>
      <c r="F21" s="46"/>
      <c r="G21" s="29">
        <v>356.79804000000001</v>
      </c>
      <c r="H21" s="46"/>
      <c r="I21" s="20">
        <v>358.59100000000001</v>
      </c>
      <c r="J21" s="6">
        <v>358.59100000000001</v>
      </c>
      <c r="K21" s="6">
        <v>356.79804000000001</v>
      </c>
      <c r="L21" s="6" t="s">
        <v>46</v>
      </c>
      <c r="M21" s="45" t="s">
        <v>351</v>
      </c>
      <c r="N21" s="44">
        <v>43922</v>
      </c>
      <c r="O21" s="6">
        <f t="shared" si="2"/>
        <v>1.7929599999999937</v>
      </c>
      <c r="P21" s="6">
        <v>255.28299999999999</v>
      </c>
      <c r="Q21" s="9"/>
      <c r="R21" s="6"/>
      <c r="S21" s="6"/>
      <c r="T21" s="6"/>
      <c r="U21" s="19"/>
      <c r="V21">
        <v>39001</v>
      </c>
      <c r="W21" t="s">
        <v>350</v>
      </c>
    </row>
    <row r="22" spans="1:23" ht="50.45" customHeight="1" x14ac:dyDescent="0.25">
      <c r="A22" s="104"/>
      <c r="B22" s="24">
        <v>13</v>
      </c>
      <c r="C22" s="51" t="s">
        <v>349</v>
      </c>
      <c r="D22" s="15">
        <f t="shared" si="0"/>
        <v>1242.77387</v>
      </c>
      <c r="E22" s="97"/>
      <c r="F22" s="29"/>
      <c r="G22" s="29">
        <v>1242.77387</v>
      </c>
      <c r="H22" s="46"/>
      <c r="I22" s="20">
        <v>1882.991</v>
      </c>
      <c r="J22" s="20">
        <v>1882.991</v>
      </c>
      <c r="K22" s="6">
        <v>1242.77387</v>
      </c>
      <c r="L22" s="6" t="s">
        <v>43</v>
      </c>
      <c r="M22" s="45" t="s">
        <v>348</v>
      </c>
      <c r="N22" s="44">
        <v>43929</v>
      </c>
      <c r="O22" s="6">
        <f t="shared" si="2"/>
        <v>640.21713</v>
      </c>
      <c r="P22" s="6"/>
      <c r="Q22" s="9"/>
      <c r="R22" s="6"/>
      <c r="S22" s="6"/>
      <c r="T22" s="6"/>
      <c r="U22" s="19"/>
      <c r="V22">
        <v>55001</v>
      </c>
    </row>
    <row r="23" spans="1:23" ht="64.150000000000006" customHeight="1" x14ac:dyDescent="0.25">
      <c r="A23" s="104"/>
      <c r="B23" s="24">
        <v>14</v>
      </c>
      <c r="C23" s="51" t="s">
        <v>347</v>
      </c>
      <c r="D23" s="15">
        <f t="shared" si="0"/>
        <v>684.88648000000001</v>
      </c>
      <c r="E23" s="97"/>
      <c r="F23" s="29"/>
      <c r="G23" s="29">
        <v>684.88648000000001</v>
      </c>
      <c r="H23" s="46"/>
      <c r="I23" s="20">
        <v>1007.186</v>
      </c>
      <c r="J23" s="20">
        <v>1007.186</v>
      </c>
      <c r="K23" s="6">
        <v>684.88648000000001</v>
      </c>
      <c r="L23" s="6" t="s">
        <v>46</v>
      </c>
      <c r="M23" s="45" t="s">
        <v>346</v>
      </c>
      <c r="N23" s="44">
        <v>43929</v>
      </c>
      <c r="O23" s="6">
        <f t="shared" si="2"/>
        <v>322.29952000000003</v>
      </c>
      <c r="P23" s="6">
        <v>684.1413</v>
      </c>
      <c r="Q23" s="9"/>
      <c r="R23" s="6"/>
      <c r="S23" s="6"/>
      <c r="T23" s="6"/>
      <c r="U23" s="19"/>
      <c r="V23">
        <v>52001</v>
      </c>
    </row>
    <row r="24" spans="1:23" ht="69.599999999999994" customHeight="1" x14ac:dyDescent="0.25">
      <c r="A24" s="104"/>
      <c r="B24" s="24">
        <v>15</v>
      </c>
      <c r="C24" s="51" t="s">
        <v>345</v>
      </c>
      <c r="D24" s="15">
        <f t="shared" si="0"/>
        <v>650.59541999999999</v>
      </c>
      <c r="E24" s="97"/>
      <c r="F24" s="29"/>
      <c r="G24" s="29">
        <v>650.59541999999999</v>
      </c>
      <c r="H24" s="46"/>
      <c r="I24" s="20">
        <v>985.75099999999998</v>
      </c>
      <c r="J24" s="20">
        <v>985.75099999999998</v>
      </c>
      <c r="K24" s="6">
        <v>650.59541999999999</v>
      </c>
      <c r="L24" s="6" t="s">
        <v>46</v>
      </c>
      <c r="M24" s="45" t="s">
        <v>344</v>
      </c>
      <c r="N24" s="44">
        <v>43929</v>
      </c>
      <c r="O24" s="6">
        <f t="shared" si="2"/>
        <v>335.15557999999999</v>
      </c>
      <c r="P24" s="6"/>
      <c r="Q24" s="9"/>
      <c r="R24" s="6"/>
      <c r="S24" s="6"/>
      <c r="T24" s="6"/>
      <c r="U24" s="19"/>
      <c r="V24">
        <v>51001</v>
      </c>
    </row>
    <row r="25" spans="1:23" ht="51" customHeight="1" x14ac:dyDescent="0.25">
      <c r="A25" s="104"/>
      <c r="B25" s="24">
        <v>16</v>
      </c>
      <c r="C25" s="51" t="s">
        <v>343</v>
      </c>
      <c r="D25" s="15">
        <f t="shared" si="0"/>
        <v>168.49162000000001</v>
      </c>
      <c r="E25" s="97"/>
      <c r="F25" s="29"/>
      <c r="G25" s="29">
        <v>168.49162000000001</v>
      </c>
      <c r="H25" s="46"/>
      <c r="I25" s="20">
        <v>176.46799999999999</v>
      </c>
      <c r="J25" s="20">
        <v>176.46799999999999</v>
      </c>
      <c r="K25" s="6">
        <v>168.49162000000001</v>
      </c>
      <c r="L25" s="6" t="s">
        <v>116</v>
      </c>
      <c r="M25" s="45" t="s">
        <v>342</v>
      </c>
      <c r="N25" s="44">
        <v>43939</v>
      </c>
      <c r="O25" s="6">
        <f t="shared" si="2"/>
        <v>7.9763799999999776</v>
      </c>
      <c r="P25" s="6"/>
      <c r="Q25" s="9"/>
      <c r="R25" s="6"/>
      <c r="S25" s="6"/>
      <c r="T25" s="6"/>
      <c r="U25" s="19"/>
      <c r="V25">
        <v>50001</v>
      </c>
    </row>
    <row r="26" spans="1:23" ht="112.9" customHeight="1" x14ac:dyDescent="0.25">
      <c r="A26" s="104"/>
      <c r="B26" s="24">
        <v>17</v>
      </c>
      <c r="C26" s="51" t="s">
        <v>341</v>
      </c>
      <c r="D26" s="15">
        <f t="shared" si="0"/>
        <v>340.32329600000003</v>
      </c>
      <c r="E26" s="97"/>
      <c r="F26" s="29"/>
      <c r="G26" s="29">
        <v>340.32329600000003</v>
      </c>
      <c r="H26" s="46"/>
      <c r="I26" s="20">
        <v>533.40666999999996</v>
      </c>
      <c r="J26" s="20">
        <v>533.40666999999996</v>
      </c>
      <c r="K26" s="58">
        <v>340.32329600000003</v>
      </c>
      <c r="L26" s="58" t="s">
        <v>242</v>
      </c>
      <c r="M26" s="45" t="s">
        <v>340</v>
      </c>
      <c r="N26" s="59">
        <v>44006</v>
      </c>
      <c r="O26" s="58">
        <f t="shared" si="2"/>
        <v>193.08337399999994</v>
      </c>
      <c r="P26" s="58"/>
      <c r="Q26" s="9"/>
      <c r="R26" s="6"/>
      <c r="S26" s="6"/>
      <c r="T26" s="6"/>
      <c r="U26" s="19">
        <v>43903</v>
      </c>
      <c r="V26">
        <v>63001</v>
      </c>
    </row>
    <row r="27" spans="1:23" ht="60.6" customHeight="1" x14ac:dyDescent="0.25">
      <c r="A27" s="104"/>
      <c r="B27" s="24">
        <v>18</v>
      </c>
      <c r="C27" s="51" t="s">
        <v>339</v>
      </c>
      <c r="D27" s="15">
        <f t="shared" si="0"/>
        <v>299</v>
      </c>
      <c r="E27" s="97"/>
      <c r="F27" s="29"/>
      <c r="G27" s="29">
        <v>299</v>
      </c>
      <c r="H27" s="46"/>
      <c r="I27" s="20"/>
      <c r="J27" s="6"/>
      <c r="K27" s="6"/>
      <c r="L27" s="6" t="s">
        <v>334</v>
      </c>
      <c r="M27" s="6" t="s">
        <v>338</v>
      </c>
      <c r="N27" s="6"/>
      <c r="O27" s="6"/>
      <c r="P27" s="6"/>
      <c r="Q27" s="9">
        <f>SUM(R27:T27)</f>
        <v>299</v>
      </c>
      <c r="R27" s="6">
        <v>299</v>
      </c>
      <c r="S27" s="6"/>
      <c r="T27" s="6"/>
      <c r="U27" s="19"/>
      <c r="V27" t="s">
        <v>6</v>
      </c>
    </row>
    <row r="28" spans="1:23" ht="49.15" customHeight="1" x14ac:dyDescent="0.25">
      <c r="A28" s="104"/>
      <c r="B28" s="24">
        <v>19</v>
      </c>
      <c r="C28" s="51" t="s">
        <v>337</v>
      </c>
      <c r="D28" s="15">
        <f t="shared" si="0"/>
        <v>41.201999999999998</v>
      </c>
      <c r="E28" s="97"/>
      <c r="F28" s="29"/>
      <c r="G28" s="29">
        <v>41.201999999999998</v>
      </c>
      <c r="H28" s="46"/>
      <c r="I28" s="20"/>
      <c r="J28" s="6"/>
      <c r="K28" s="6"/>
      <c r="L28" s="6" t="s">
        <v>46</v>
      </c>
      <c r="M28" s="6" t="s">
        <v>336</v>
      </c>
      <c r="N28" s="6"/>
      <c r="O28" s="6"/>
      <c r="P28" s="6"/>
      <c r="Q28" s="9">
        <f>SUM(R28:T28)</f>
        <v>41.201999999999998</v>
      </c>
      <c r="R28" s="6">
        <v>41.201999999999998</v>
      </c>
      <c r="S28" s="6"/>
      <c r="T28" s="6"/>
      <c r="U28" s="19"/>
      <c r="V28" t="s">
        <v>6</v>
      </c>
    </row>
    <row r="29" spans="1:23" ht="20.45" customHeight="1" x14ac:dyDescent="0.25">
      <c r="A29" s="104"/>
      <c r="B29" s="24">
        <v>20</v>
      </c>
      <c r="C29" s="51" t="s">
        <v>335</v>
      </c>
      <c r="D29" s="15">
        <f t="shared" si="0"/>
        <v>284.89999999999998</v>
      </c>
      <c r="E29" s="97"/>
      <c r="F29" s="29"/>
      <c r="G29" s="29">
        <v>284.89999999999998</v>
      </c>
      <c r="H29" s="46"/>
      <c r="I29" s="20"/>
      <c r="J29" s="6"/>
      <c r="K29" s="6"/>
      <c r="L29" s="6" t="s">
        <v>334</v>
      </c>
      <c r="M29" s="6" t="s">
        <v>333</v>
      </c>
      <c r="N29" s="6"/>
      <c r="O29" s="6"/>
      <c r="P29" s="6"/>
      <c r="Q29" s="9">
        <f>SUM(R29:T29)</f>
        <v>284.89999999999998</v>
      </c>
      <c r="R29" s="6">
        <v>284.89999999999998</v>
      </c>
      <c r="S29" s="6"/>
      <c r="T29" s="6"/>
      <c r="U29" s="19"/>
      <c r="V29" t="s">
        <v>6</v>
      </c>
    </row>
    <row r="30" spans="1:23" ht="47.45" customHeight="1" x14ac:dyDescent="0.25">
      <c r="A30" s="104"/>
      <c r="B30" s="24">
        <v>21</v>
      </c>
      <c r="C30" s="51" t="s">
        <v>332</v>
      </c>
      <c r="D30" s="15">
        <f t="shared" si="0"/>
        <v>500</v>
      </c>
      <c r="E30" s="97"/>
      <c r="F30" s="29"/>
      <c r="G30" s="29">
        <v>500</v>
      </c>
      <c r="H30" s="46"/>
      <c r="I30" s="20"/>
      <c r="J30" s="6"/>
      <c r="K30" s="6"/>
      <c r="L30" s="6"/>
      <c r="M30" s="6" t="s">
        <v>92</v>
      </c>
      <c r="N30" s="6"/>
      <c r="O30" s="6"/>
      <c r="P30" s="6"/>
      <c r="Q30" s="9">
        <f>SUM(R30:T30)</f>
        <v>50.132989999999999</v>
      </c>
      <c r="R30" s="6">
        <f>10+40.13299</f>
        <v>50.132989999999999</v>
      </c>
      <c r="S30" s="6"/>
      <c r="T30" s="6"/>
      <c r="U30" s="19"/>
    </row>
    <row r="31" spans="1:23" ht="46.9" customHeight="1" x14ac:dyDescent="0.25">
      <c r="A31" s="104"/>
      <c r="B31" s="24">
        <v>22</v>
      </c>
      <c r="C31" s="23" t="s">
        <v>331</v>
      </c>
      <c r="D31" s="15">
        <f t="shared" si="0"/>
        <v>491.32799999999997</v>
      </c>
      <c r="E31" s="108"/>
      <c r="F31" s="28"/>
      <c r="G31" s="29">
        <v>491.32799999999997</v>
      </c>
      <c r="H31" s="35"/>
      <c r="I31" s="20">
        <v>491.32799999999997</v>
      </c>
      <c r="J31" s="20">
        <v>491.32799999999997</v>
      </c>
      <c r="K31" s="6"/>
      <c r="L31" s="6"/>
      <c r="M31" s="6"/>
      <c r="N31" s="6"/>
      <c r="O31" s="6"/>
      <c r="P31" s="6"/>
      <c r="Q31" s="9"/>
      <c r="R31" s="6"/>
      <c r="S31" s="6"/>
      <c r="T31" s="6"/>
      <c r="U31" s="19">
        <v>43949</v>
      </c>
      <c r="V31">
        <v>157001</v>
      </c>
    </row>
    <row r="32" spans="1:23" ht="46.9" customHeight="1" x14ac:dyDescent="0.25">
      <c r="A32" s="104"/>
      <c r="B32" s="24">
        <v>23</v>
      </c>
      <c r="C32" s="23" t="s">
        <v>330</v>
      </c>
      <c r="D32" s="15">
        <f t="shared" si="0"/>
        <v>133</v>
      </c>
      <c r="E32" s="108"/>
      <c r="F32" s="28"/>
      <c r="G32" s="29">
        <v>133</v>
      </c>
      <c r="H32" s="35"/>
      <c r="I32" s="28">
        <v>133</v>
      </c>
      <c r="J32" s="28">
        <v>133</v>
      </c>
      <c r="K32" s="58">
        <v>133</v>
      </c>
      <c r="L32" s="58" t="s">
        <v>321</v>
      </c>
      <c r="M32" s="58" t="s">
        <v>329</v>
      </c>
      <c r="N32" s="61"/>
      <c r="O32" s="49">
        <f t="shared" ref="O32:O37" si="3">J32-K32</f>
        <v>0</v>
      </c>
      <c r="P32" s="49"/>
      <c r="Q32" s="9"/>
      <c r="R32" s="6"/>
      <c r="S32" s="6"/>
      <c r="T32" s="6"/>
      <c r="U32" s="19">
        <v>43903</v>
      </c>
      <c r="V32">
        <v>89001</v>
      </c>
    </row>
    <row r="33" spans="1:23" ht="46.9" customHeight="1" x14ac:dyDescent="0.25">
      <c r="A33" s="104"/>
      <c r="B33" s="24">
        <v>24</v>
      </c>
      <c r="C33" s="23" t="s">
        <v>328</v>
      </c>
      <c r="D33" s="15">
        <f t="shared" si="0"/>
        <v>56.1</v>
      </c>
      <c r="E33" s="108"/>
      <c r="F33" s="28"/>
      <c r="G33" s="29">
        <v>56.1</v>
      </c>
      <c r="H33" s="35"/>
      <c r="I33" s="28">
        <v>56.1</v>
      </c>
      <c r="J33" s="28">
        <v>56.1</v>
      </c>
      <c r="K33" s="58">
        <v>56.1</v>
      </c>
      <c r="L33" s="58" t="s">
        <v>321</v>
      </c>
      <c r="M33" s="45" t="s">
        <v>327</v>
      </c>
      <c r="N33" s="59">
        <v>43958</v>
      </c>
      <c r="O33" s="49">
        <f t="shared" si="3"/>
        <v>0</v>
      </c>
      <c r="P33" s="49"/>
      <c r="Q33" s="9"/>
      <c r="R33" s="6"/>
      <c r="S33" s="6"/>
      <c r="T33" s="6"/>
      <c r="U33" s="19">
        <v>43903</v>
      </c>
      <c r="V33">
        <v>88001</v>
      </c>
    </row>
    <row r="34" spans="1:23" ht="46.9" customHeight="1" x14ac:dyDescent="0.25">
      <c r="A34" s="104"/>
      <c r="B34" s="24">
        <v>25</v>
      </c>
      <c r="C34" s="23" t="s">
        <v>326</v>
      </c>
      <c r="D34" s="15">
        <f t="shared" si="0"/>
        <v>124.375</v>
      </c>
      <c r="E34" s="108"/>
      <c r="F34" s="28"/>
      <c r="G34" s="29">
        <v>124.375</v>
      </c>
      <c r="H34" s="35"/>
      <c r="I34" s="28">
        <v>125</v>
      </c>
      <c r="J34" s="28">
        <v>125</v>
      </c>
      <c r="K34" s="6">
        <v>124.375</v>
      </c>
      <c r="L34" s="6" t="s">
        <v>139</v>
      </c>
      <c r="M34" s="6" t="s">
        <v>325</v>
      </c>
      <c r="N34" s="6"/>
      <c r="O34" s="49">
        <f t="shared" si="3"/>
        <v>0.625</v>
      </c>
      <c r="P34" s="49"/>
      <c r="Q34" s="9"/>
      <c r="R34" s="6"/>
      <c r="S34" s="6"/>
      <c r="T34" s="6"/>
      <c r="U34" s="19">
        <v>43908</v>
      </c>
      <c r="V34">
        <v>87001</v>
      </c>
    </row>
    <row r="35" spans="1:23" ht="46.9" customHeight="1" x14ac:dyDescent="0.25">
      <c r="A35" s="104"/>
      <c r="B35" s="24">
        <v>26</v>
      </c>
      <c r="C35" s="23" t="s">
        <v>324</v>
      </c>
      <c r="D35" s="15">
        <f t="shared" si="0"/>
        <v>174.125</v>
      </c>
      <c r="E35" s="108"/>
      <c r="F35" s="28"/>
      <c r="G35" s="29">
        <v>174.125</v>
      </c>
      <c r="H35" s="35"/>
      <c r="I35" s="28">
        <v>175</v>
      </c>
      <c r="J35" s="28">
        <v>175</v>
      </c>
      <c r="K35" s="6">
        <v>174.125</v>
      </c>
      <c r="L35" s="6" t="s">
        <v>139</v>
      </c>
      <c r="M35" s="45" t="s">
        <v>323</v>
      </c>
      <c r="N35" s="44">
        <v>43996</v>
      </c>
      <c r="O35" s="49">
        <f t="shared" si="3"/>
        <v>0.875</v>
      </c>
      <c r="P35" s="49"/>
      <c r="Q35" s="9"/>
      <c r="R35" s="6"/>
      <c r="S35" s="6"/>
      <c r="T35" s="6"/>
      <c r="U35" s="19">
        <v>43908</v>
      </c>
      <c r="V35">
        <v>86001</v>
      </c>
    </row>
    <row r="36" spans="1:23" ht="68.45" customHeight="1" x14ac:dyDescent="0.25">
      <c r="A36" s="104"/>
      <c r="B36" s="24">
        <v>27</v>
      </c>
      <c r="C36" s="23" t="s">
        <v>322</v>
      </c>
      <c r="D36" s="15">
        <f t="shared" si="0"/>
        <v>1001.59505</v>
      </c>
      <c r="E36" s="108"/>
      <c r="F36" s="28"/>
      <c r="G36" s="29">
        <v>1001.59505</v>
      </c>
      <c r="H36" s="35"/>
      <c r="I36" s="28">
        <v>1658.3989999999999</v>
      </c>
      <c r="J36" s="28">
        <v>1658.3989999999999</v>
      </c>
      <c r="K36" s="6">
        <v>1001.59505</v>
      </c>
      <c r="L36" s="6" t="s">
        <v>321</v>
      </c>
      <c r="M36" s="6" t="s">
        <v>320</v>
      </c>
      <c r="N36" s="6"/>
      <c r="O36" s="47">
        <f t="shared" si="3"/>
        <v>656.80394999999987</v>
      </c>
      <c r="P36" s="47">
        <v>802.87</v>
      </c>
      <c r="Q36" s="9"/>
      <c r="R36" s="6"/>
      <c r="S36" s="6"/>
      <c r="T36" s="6"/>
      <c r="U36" s="19">
        <v>43895</v>
      </c>
      <c r="V36">
        <v>76001</v>
      </c>
      <c r="W36" t="s">
        <v>31</v>
      </c>
    </row>
    <row r="37" spans="1:23" ht="48" customHeight="1" x14ac:dyDescent="0.25">
      <c r="A37" s="104"/>
      <c r="B37" s="24">
        <v>28</v>
      </c>
      <c r="C37" s="23" t="s">
        <v>319</v>
      </c>
      <c r="D37" s="15">
        <f t="shared" si="0"/>
        <v>1499.78836</v>
      </c>
      <c r="E37" s="108"/>
      <c r="F37" s="28"/>
      <c r="G37" s="29">
        <v>1499.78836</v>
      </c>
      <c r="H37" s="35"/>
      <c r="I37" s="28">
        <v>2585.8420000000001</v>
      </c>
      <c r="J37" s="28">
        <v>2585.8420000000001</v>
      </c>
      <c r="K37" s="28">
        <v>1499.78836</v>
      </c>
      <c r="L37" s="45" t="s">
        <v>318</v>
      </c>
      <c r="M37" s="45" t="s">
        <v>317</v>
      </c>
      <c r="N37" s="44">
        <v>43984</v>
      </c>
      <c r="O37" s="47">
        <f t="shared" si="3"/>
        <v>1086.0536400000001</v>
      </c>
      <c r="P37" s="47"/>
      <c r="Q37" s="9"/>
      <c r="R37" s="6"/>
      <c r="S37" s="6"/>
      <c r="T37" s="6"/>
      <c r="U37" s="19"/>
      <c r="V37">
        <v>74001</v>
      </c>
    </row>
    <row r="38" spans="1:23" ht="32.450000000000003" customHeight="1" x14ac:dyDescent="0.25">
      <c r="A38" s="104"/>
      <c r="B38" s="24">
        <v>29</v>
      </c>
      <c r="C38" s="23" t="s">
        <v>316</v>
      </c>
      <c r="D38" s="15">
        <f t="shared" si="0"/>
        <v>65.509</v>
      </c>
      <c r="E38" s="108"/>
      <c r="F38" s="28"/>
      <c r="G38" s="29">
        <v>65.509</v>
      </c>
      <c r="H38" s="35"/>
      <c r="I38" s="28"/>
      <c r="J38" s="6"/>
      <c r="K38" s="6"/>
      <c r="L38" s="6" t="s">
        <v>46</v>
      </c>
      <c r="M38" s="45" t="s">
        <v>315</v>
      </c>
      <c r="N38" s="45"/>
      <c r="O38" s="47"/>
      <c r="P38" s="47"/>
      <c r="Q38" s="9">
        <f>SUM(R38:T38)</f>
        <v>65.509</v>
      </c>
      <c r="R38" s="6">
        <v>65.509</v>
      </c>
      <c r="S38" s="6"/>
      <c r="T38" s="6"/>
      <c r="U38" s="6"/>
    </row>
    <row r="39" spans="1:23" ht="33.6" customHeight="1" x14ac:dyDescent="0.25">
      <c r="A39" s="104"/>
      <c r="B39" s="24">
        <v>30</v>
      </c>
      <c r="C39" s="23" t="s">
        <v>314</v>
      </c>
      <c r="D39" s="15">
        <f t="shared" si="0"/>
        <v>295.05</v>
      </c>
      <c r="E39" s="108"/>
      <c r="F39" s="28"/>
      <c r="G39" s="29">
        <v>295.05</v>
      </c>
      <c r="H39" s="35"/>
      <c r="I39" s="28"/>
      <c r="J39" s="6"/>
      <c r="K39" s="6"/>
      <c r="L39" s="6" t="s">
        <v>313</v>
      </c>
      <c r="M39" s="45" t="s">
        <v>312</v>
      </c>
      <c r="N39" s="45"/>
      <c r="O39" s="47"/>
      <c r="P39" s="47"/>
      <c r="Q39" s="9">
        <f>SUM(R39:T39)</f>
        <v>295.05</v>
      </c>
      <c r="R39" s="6">
        <v>295.05</v>
      </c>
      <c r="S39" s="6"/>
      <c r="T39" s="6"/>
      <c r="U39" s="6"/>
    </row>
    <row r="40" spans="1:23" ht="48" customHeight="1" x14ac:dyDescent="0.25">
      <c r="A40" s="104"/>
      <c r="B40" s="24">
        <v>31</v>
      </c>
      <c r="C40" s="23" t="s">
        <v>311</v>
      </c>
      <c r="D40" s="15">
        <f t="shared" si="0"/>
        <v>68.39</v>
      </c>
      <c r="E40" s="108"/>
      <c r="F40" s="28"/>
      <c r="G40" s="29">
        <v>68.39</v>
      </c>
      <c r="H40" s="35"/>
      <c r="I40" s="28"/>
      <c r="J40" s="6"/>
      <c r="K40" s="6"/>
      <c r="L40" s="6" t="s">
        <v>46</v>
      </c>
      <c r="M40" s="45" t="s">
        <v>310</v>
      </c>
      <c r="N40" s="45"/>
      <c r="O40" s="47"/>
      <c r="P40" s="47"/>
      <c r="Q40" s="9">
        <f>SUM(R40:T40)</f>
        <v>68.39</v>
      </c>
      <c r="R40" s="6">
        <v>68.39</v>
      </c>
      <c r="S40" s="6"/>
      <c r="T40" s="6"/>
      <c r="U40" s="6"/>
    </row>
    <row r="41" spans="1:23" ht="72" customHeight="1" x14ac:dyDescent="0.25">
      <c r="A41" s="104"/>
      <c r="B41" s="24">
        <v>32</v>
      </c>
      <c r="C41" s="23" t="s">
        <v>309</v>
      </c>
      <c r="D41" s="15">
        <f t="shared" si="0"/>
        <v>376.82159999999999</v>
      </c>
      <c r="E41" s="108"/>
      <c r="F41" s="28"/>
      <c r="G41" s="29">
        <v>376.82159999999999</v>
      </c>
      <c r="H41" s="35"/>
      <c r="I41" s="28">
        <v>449.87599999999998</v>
      </c>
      <c r="J41" s="6">
        <v>449.87599999999998</v>
      </c>
      <c r="K41" s="6">
        <v>376.82159999999999</v>
      </c>
      <c r="L41" s="6" t="s">
        <v>148</v>
      </c>
      <c r="M41" s="45" t="s">
        <v>308</v>
      </c>
      <c r="N41" s="45"/>
      <c r="O41" s="47">
        <f>J41-K41</f>
        <v>73.054399999999987</v>
      </c>
      <c r="P41" s="47"/>
      <c r="Q41" s="9"/>
      <c r="R41" s="6"/>
      <c r="S41" s="6"/>
      <c r="T41" s="6"/>
      <c r="U41" s="19">
        <v>43902</v>
      </c>
      <c r="V41">
        <v>98001</v>
      </c>
    </row>
    <row r="42" spans="1:23" ht="70.5" customHeight="1" x14ac:dyDescent="0.25">
      <c r="A42" s="104"/>
      <c r="B42" s="24">
        <v>33</v>
      </c>
      <c r="C42" s="23" t="s">
        <v>307</v>
      </c>
      <c r="D42" s="15">
        <f t="shared" ref="D42:D73" si="4">SUM(E42:H42)</f>
        <v>951.26850000000002</v>
      </c>
      <c r="E42" s="108"/>
      <c r="F42" s="28"/>
      <c r="G42" s="29">
        <v>951.26850000000002</v>
      </c>
      <c r="H42" s="35"/>
      <c r="I42" s="28">
        <v>975.66</v>
      </c>
      <c r="J42" s="28">
        <v>975.66</v>
      </c>
      <c r="K42" s="6">
        <v>951.26850000000002</v>
      </c>
      <c r="L42" s="6" t="s">
        <v>153</v>
      </c>
      <c r="M42" s="45" t="s">
        <v>306</v>
      </c>
      <c r="N42" s="110">
        <v>44001</v>
      </c>
      <c r="O42" s="47">
        <f>J42-K42</f>
        <v>24.391499999999951</v>
      </c>
      <c r="P42" s="47"/>
      <c r="Q42" s="9"/>
      <c r="R42" s="6"/>
      <c r="S42" s="6"/>
      <c r="T42" s="6"/>
      <c r="U42" s="19">
        <v>43895</v>
      </c>
      <c r="V42">
        <v>96001</v>
      </c>
    </row>
    <row r="43" spans="1:23" ht="66" customHeight="1" x14ac:dyDescent="0.25">
      <c r="A43" s="104"/>
      <c r="B43" s="24">
        <v>34</v>
      </c>
      <c r="C43" s="23" t="s">
        <v>305</v>
      </c>
      <c r="D43" s="15">
        <f t="shared" si="4"/>
        <v>2999.9989999999998</v>
      </c>
      <c r="E43" s="108"/>
      <c r="F43" s="28"/>
      <c r="G43" s="29">
        <v>2999.9989999999998</v>
      </c>
      <c r="H43" s="35"/>
      <c r="I43" s="28">
        <v>4605.1909999999998</v>
      </c>
      <c r="J43" s="28">
        <v>4605.1909999999998</v>
      </c>
      <c r="K43" s="58">
        <v>2999.9989999999998</v>
      </c>
      <c r="L43" s="115" t="s">
        <v>304</v>
      </c>
      <c r="M43" s="115" t="s">
        <v>303</v>
      </c>
      <c r="N43" s="114"/>
      <c r="O43" s="49">
        <f>J43-K43</f>
        <v>1605.192</v>
      </c>
      <c r="P43" s="49"/>
      <c r="Q43" s="9"/>
      <c r="R43" s="6"/>
      <c r="S43" s="6"/>
      <c r="T43" s="6"/>
      <c r="U43" s="60">
        <v>43903</v>
      </c>
      <c r="V43">
        <v>95001</v>
      </c>
    </row>
    <row r="44" spans="1:23" ht="58.15" customHeight="1" x14ac:dyDescent="0.25">
      <c r="A44" s="104"/>
      <c r="B44" s="24">
        <v>35</v>
      </c>
      <c r="C44" s="23" t="s">
        <v>302</v>
      </c>
      <c r="D44" s="15">
        <f t="shared" si="4"/>
        <v>621.67656999999997</v>
      </c>
      <c r="E44" s="108"/>
      <c r="F44" s="28"/>
      <c r="G44" s="29">
        <v>621.67656999999997</v>
      </c>
      <c r="H44" s="35"/>
      <c r="I44" s="28">
        <v>1064.6859999999999</v>
      </c>
      <c r="J44" s="28">
        <v>1064.6859999999999</v>
      </c>
      <c r="K44" s="6">
        <v>627</v>
      </c>
      <c r="L44" s="6" t="s">
        <v>301</v>
      </c>
      <c r="M44" s="45" t="s">
        <v>300</v>
      </c>
      <c r="N44" s="45"/>
      <c r="O44" s="113">
        <f>J44-K44</f>
        <v>437.68599999999992</v>
      </c>
      <c r="P44" s="113"/>
      <c r="Q44" s="9"/>
      <c r="R44" s="6"/>
      <c r="S44" s="6"/>
      <c r="T44" s="6"/>
      <c r="U44" s="60">
        <v>43945</v>
      </c>
      <c r="V44">
        <v>113001</v>
      </c>
    </row>
    <row r="45" spans="1:23" ht="64.900000000000006" customHeight="1" x14ac:dyDescent="0.25">
      <c r="A45" s="104"/>
      <c r="B45" s="24">
        <v>36</v>
      </c>
      <c r="C45" s="23" t="s">
        <v>299</v>
      </c>
      <c r="D45" s="15">
        <f t="shared" si="4"/>
        <v>700</v>
      </c>
      <c r="E45" s="108"/>
      <c r="F45" s="28"/>
      <c r="G45" s="29">
        <v>700</v>
      </c>
      <c r="H45" s="35"/>
      <c r="I45" s="28">
        <v>700</v>
      </c>
      <c r="J45" s="28">
        <v>700</v>
      </c>
      <c r="K45" s="6">
        <v>700</v>
      </c>
      <c r="L45" s="6" t="s">
        <v>298</v>
      </c>
      <c r="M45" s="45" t="s">
        <v>297</v>
      </c>
      <c r="N45" s="45"/>
      <c r="O45" s="47">
        <f>J45-K45</f>
        <v>0</v>
      </c>
      <c r="P45" s="47"/>
      <c r="Q45" s="9"/>
      <c r="R45" s="6"/>
      <c r="S45" s="6"/>
      <c r="T45" s="6"/>
      <c r="U45" s="60">
        <v>43909</v>
      </c>
      <c r="V45">
        <v>109001</v>
      </c>
    </row>
    <row r="46" spans="1:23" ht="49.15" customHeight="1" x14ac:dyDescent="0.25">
      <c r="A46" s="104"/>
      <c r="B46" s="24">
        <v>37</v>
      </c>
      <c r="C46" s="23" t="s">
        <v>296</v>
      </c>
      <c r="D46" s="15">
        <f t="shared" si="4"/>
        <v>291.334</v>
      </c>
      <c r="E46" s="108"/>
      <c r="F46" s="28"/>
      <c r="G46" s="29">
        <v>291.334</v>
      </c>
      <c r="H46" s="35"/>
      <c r="I46" s="28"/>
      <c r="J46" s="28"/>
      <c r="K46" s="6"/>
      <c r="L46" s="6"/>
      <c r="M46" s="45" t="s">
        <v>295</v>
      </c>
      <c r="N46" s="45"/>
      <c r="O46" s="6"/>
      <c r="P46" s="6"/>
      <c r="Q46" s="9"/>
      <c r="R46" s="6"/>
      <c r="S46" s="6"/>
      <c r="T46" s="6"/>
      <c r="U46" s="60"/>
    </row>
    <row r="47" spans="1:23" ht="66.599999999999994" customHeight="1" x14ac:dyDescent="0.25">
      <c r="A47" s="104"/>
      <c r="B47" s="24">
        <v>38</v>
      </c>
      <c r="C47" s="23" t="s">
        <v>294</v>
      </c>
      <c r="D47" s="15">
        <f t="shared" si="4"/>
        <v>256.16500000000002</v>
      </c>
      <c r="E47" s="108"/>
      <c r="F47" s="28"/>
      <c r="G47" s="29">
        <v>256.16500000000002</v>
      </c>
      <c r="H47" s="35"/>
      <c r="I47" s="28"/>
      <c r="J47" s="28"/>
      <c r="K47" s="6"/>
      <c r="L47" s="6"/>
      <c r="M47" s="45" t="s">
        <v>293</v>
      </c>
      <c r="N47" s="45"/>
      <c r="O47" s="6"/>
      <c r="P47" s="6"/>
      <c r="Q47" s="9"/>
      <c r="R47" s="6"/>
      <c r="S47" s="6"/>
      <c r="T47" s="6"/>
      <c r="U47" s="60"/>
    </row>
    <row r="48" spans="1:23" ht="49.15" customHeight="1" x14ac:dyDescent="0.25">
      <c r="A48" s="104"/>
      <c r="B48" s="24">
        <v>39</v>
      </c>
      <c r="C48" s="23" t="s">
        <v>292</v>
      </c>
      <c r="D48" s="16">
        <f t="shared" si="4"/>
        <v>63.634</v>
      </c>
      <c r="E48" s="107"/>
      <c r="F48" s="36"/>
      <c r="G48" s="29">
        <v>63.634</v>
      </c>
      <c r="H48" s="35"/>
      <c r="I48" s="28">
        <v>63.634</v>
      </c>
      <c r="J48" s="28">
        <v>63.634</v>
      </c>
      <c r="K48" s="6"/>
      <c r="L48" s="6"/>
      <c r="M48" s="45" t="s">
        <v>291</v>
      </c>
      <c r="N48" s="45"/>
      <c r="O48" s="6"/>
      <c r="P48" s="6"/>
      <c r="Q48" s="9"/>
      <c r="R48" s="6"/>
      <c r="S48" s="6"/>
      <c r="T48" s="6"/>
      <c r="U48" s="60">
        <v>43916</v>
      </c>
      <c r="V48">
        <v>142001</v>
      </c>
    </row>
    <row r="49" spans="1:22" ht="107.45" customHeight="1" x14ac:dyDescent="0.25">
      <c r="A49" s="104"/>
      <c r="B49" s="24">
        <v>40</v>
      </c>
      <c r="C49" s="23" t="s">
        <v>290</v>
      </c>
      <c r="D49" s="16">
        <f t="shared" si="4"/>
        <v>13865.00063</v>
      </c>
      <c r="E49" s="107"/>
      <c r="F49" s="36"/>
      <c r="G49" s="29">
        <v>13865.00063</v>
      </c>
      <c r="H49" s="37"/>
      <c r="I49" s="36">
        <v>13934.674000000001</v>
      </c>
      <c r="J49" s="36">
        <v>13934.674000000001</v>
      </c>
      <c r="K49" s="6">
        <v>13865.00063</v>
      </c>
      <c r="L49" s="6" t="s">
        <v>289</v>
      </c>
      <c r="M49" s="45" t="s">
        <v>288</v>
      </c>
      <c r="N49" s="45"/>
      <c r="O49" s="47">
        <f>J49-K49</f>
        <v>69.673370000000432</v>
      </c>
      <c r="P49" s="6"/>
      <c r="Q49" s="9"/>
      <c r="R49" s="6"/>
      <c r="S49" s="6"/>
      <c r="T49" s="6"/>
      <c r="U49" s="60">
        <v>43934</v>
      </c>
      <c r="V49">
        <v>137001</v>
      </c>
    </row>
    <row r="50" spans="1:22" ht="49.15" customHeight="1" x14ac:dyDescent="0.25">
      <c r="A50" s="104"/>
      <c r="B50" s="24">
        <v>41</v>
      </c>
      <c r="C50" s="23" t="s">
        <v>287</v>
      </c>
      <c r="D50" s="16">
        <f t="shared" si="4"/>
        <v>488.89</v>
      </c>
      <c r="E50" s="107"/>
      <c r="F50" s="36"/>
      <c r="G50" s="29">
        <v>488.89</v>
      </c>
      <c r="H50" s="37"/>
      <c r="I50" s="36">
        <v>488.89</v>
      </c>
      <c r="J50" s="36">
        <v>488.89</v>
      </c>
      <c r="K50" s="6">
        <v>300</v>
      </c>
      <c r="L50" s="6" t="s">
        <v>286</v>
      </c>
      <c r="M50" s="45" t="s">
        <v>285</v>
      </c>
      <c r="N50" s="45"/>
      <c r="O50" s="47">
        <f>J50-K50</f>
        <v>188.89</v>
      </c>
      <c r="P50" s="6"/>
      <c r="Q50" s="9"/>
      <c r="R50" s="6"/>
      <c r="S50" s="6"/>
      <c r="T50" s="6"/>
      <c r="U50" s="60">
        <v>43945</v>
      </c>
      <c r="V50" t="s">
        <v>284</v>
      </c>
    </row>
    <row r="51" spans="1:22" ht="49.15" customHeight="1" x14ac:dyDescent="0.25">
      <c r="A51" s="104"/>
      <c r="B51" s="24">
        <v>42</v>
      </c>
      <c r="C51" s="23" t="s">
        <v>283</v>
      </c>
      <c r="D51" s="16">
        <f t="shared" si="4"/>
        <v>500</v>
      </c>
      <c r="E51" s="107"/>
      <c r="F51" s="36"/>
      <c r="G51" s="29">
        <v>500</v>
      </c>
      <c r="H51" s="37"/>
      <c r="I51" s="36">
        <v>839.93299999999999</v>
      </c>
      <c r="J51" s="28">
        <v>839.93299999999999</v>
      </c>
      <c r="K51" s="6">
        <v>500</v>
      </c>
      <c r="L51" s="6" t="s">
        <v>116</v>
      </c>
      <c r="M51" s="45" t="s">
        <v>282</v>
      </c>
      <c r="N51" s="45"/>
      <c r="O51" s="47">
        <f>J51-K51</f>
        <v>339.93299999999999</v>
      </c>
      <c r="P51" s="6"/>
      <c r="Q51" s="9"/>
      <c r="R51" s="6"/>
      <c r="S51" s="6"/>
      <c r="T51" s="6"/>
      <c r="U51" s="60">
        <v>43943</v>
      </c>
      <c r="V51">
        <v>160001</v>
      </c>
    </row>
    <row r="52" spans="1:22" ht="42" customHeight="1" x14ac:dyDescent="0.25">
      <c r="A52" s="104"/>
      <c r="B52" s="24">
        <v>43</v>
      </c>
      <c r="C52" s="23" t="s">
        <v>281</v>
      </c>
      <c r="D52" s="16">
        <f t="shared" si="4"/>
        <v>780</v>
      </c>
      <c r="E52" s="106"/>
      <c r="F52" s="105"/>
      <c r="G52" s="29">
        <v>780</v>
      </c>
      <c r="H52" s="37"/>
      <c r="I52" s="36">
        <v>780</v>
      </c>
      <c r="J52" s="28">
        <v>780</v>
      </c>
      <c r="K52" s="6">
        <v>780</v>
      </c>
      <c r="L52" s="45" t="s">
        <v>280</v>
      </c>
      <c r="M52" s="45" t="s">
        <v>279</v>
      </c>
      <c r="N52" s="45"/>
      <c r="O52" s="47">
        <f>J52-K52</f>
        <v>0</v>
      </c>
      <c r="P52" s="6"/>
      <c r="Q52" s="9"/>
      <c r="R52" s="6"/>
      <c r="S52" s="6"/>
      <c r="T52" s="6"/>
      <c r="U52" s="60">
        <v>43942</v>
      </c>
      <c r="V52">
        <v>170001</v>
      </c>
    </row>
    <row r="53" spans="1:22" ht="53.45" customHeight="1" x14ac:dyDescent="0.25">
      <c r="A53" s="104"/>
      <c r="B53" s="24">
        <v>44</v>
      </c>
      <c r="C53" s="23" t="s">
        <v>278</v>
      </c>
      <c r="D53" s="16">
        <f t="shared" si="4"/>
        <v>800</v>
      </c>
      <c r="E53" s="106"/>
      <c r="F53" s="105"/>
      <c r="G53" s="29">
        <v>800</v>
      </c>
      <c r="H53" s="37"/>
      <c r="I53" s="36"/>
      <c r="J53" s="28"/>
      <c r="K53" s="6"/>
      <c r="L53" s="6"/>
      <c r="M53" s="45" t="s">
        <v>277</v>
      </c>
      <c r="N53" s="45"/>
      <c r="O53" s="47"/>
      <c r="P53" s="6"/>
      <c r="Q53" s="13">
        <f>SUM(R53:T53)</f>
        <v>146.02500000000001</v>
      </c>
      <c r="R53" s="6">
        <v>146.02500000000001</v>
      </c>
      <c r="S53" s="6"/>
      <c r="T53" s="6"/>
      <c r="U53" s="60"/>
    </row>
    <row r="54" spans="1:22" ht="51" customHeight="1" x14ac:dyDescent="0.25">
      <c r="A54" s="104"/>
      <c r="B54" s="24">
        <v>45</v>
      </c>
      <c r="C54" s="23" t="s">
        <v>276</v>
      </c>
      <c r="D54" s="16">
        <f t="shared" si="4"/>
        <v>815.9</v>
      </c>
      <c r="E54" s="106"/>
      <c r="F54" s="105"/>
      <c r="G54" s="29">
        <v>815.9</v>
      </c>
      <c r="H54" s="37"/>
      <c r="I54" s="36">
        <v>820</v>
      </c>
      <c r="J54" s="28">
        <v>820</v>
      </c>
      <c r="K54" s="6">
        <v>815.9</v>
      </c>
      <c r="L54" s="6" t="s">
        <v>267</v>
      </c>
      <c r="M54" s="45" t="s">
        <v>275</v>
      </c>
      <c r="N54" s="45"/>
      <c r="O54" s="47">
        <f>J54-K54</f>
        <v>4.1000000000000227</v>
      </c>
      <c r="P54" s="6"/>
      <c r="Q54" s="9"/>
      <c r="R54" s="6"/>
      <c r="S54" s="6"/>
      <c r="T54" s="6"/>
      <c r="U54" s="60">
        <v>43930</v>
      </c>
      <c r="V54">
        <v>177001</v>
      </c>
    </row>
    <row r="55" spans="1:22" ht="40.15" customHeight="1" x14ac:dyDescent="0.25">
      <c r="A55" s="104"/>
      <c r="B55" s="24">
        <v>46</v>
      </c>
      <c r="C55" s="23" t="s">
        <v>274</v>
      </c>
      <c r="D55" s="16">
        <f t="shared" si="4"/>
        <v>241</v>
      </c>
      <c r="E55" s="106"/>
      <c r="F55" s="105"/>
      <c r="G55" s="29">
        <v>241</v>
      </c>
      <c r="H55" s="37"/>
      <c r="I55" s="36"/>
      <c r="J55" s="28"/>
      <c r="K55" s="6"/>
      <c r="L55" s="6"/>
      <c r="M55" s="45"/>
      <c r="N55" s="45"/>
      <c r="O55" s="6"/>
      <c r="P55" s="6"/>
      <c r="Q55" s="9"/>
      <c r="R55" s="6"/>
      <c r="S55" s="6"/>
      <c r="T55" s="6"/>
      <c r="U55" s="60"/>
    </row>
    <row r="56" spans="1:22" ht="40.9" customHeight="1" x14ac:dyDescent="0.25">
      <c r="A56" s="104"/>
      <c r="B56" s="24">
        <v>47</v>
      </c>
      <c r="C56" s="23" t="s">
        <v>273</v>
      </c>
      <c r="D56" s="16">
        <f t="shared" si="4"/>
        <v>219</v>
      </c>
      <c r="E56" s="106"/>
      <c r="F56" s="105"/>
      <c r="G56" s="29">
        <v>219</v>
      </c>
      <c r="H56" s="37"/>
      <c r="I56" s="36"/>
      <c r="J56" s="28"/>
      <c r="K56" s="6"/>
      <c r="L56" s="6"/>
      <c r="M56" s="45"/>
      <c r="N56" s="45"/>
      <c r="O56" s="6"/>
      <c r="P56" s="6"/>
      <c r="Q56" s="9"/>
      <c r="R56" s="6"/>
      <c r="S56" s="6"/>
      <c r="T56" s="6"/>
      <c r="U56" s="60"/>
    </row>
    <row r="57" spans="1:22" ht="61.9" customHeight="1" x14ac:dyDescent="0.25">
      <c r="A57" s="104"/>
      <c r="B57" s="24">
        <v>48</v>
      </c>
      <c r="C57" s="23" t="s">
        <v>272</v>
      </c>
      <c r="D57" s="16">
        <f t="shared" si="4"/>
        <v>2373.4850000000001</v>
      </c>
      <c r="E57" s="107"/>
      <c r="F57" s="36"/>
      <c r="G57" s="29">
        <v>2373.4850000000001</v>
      </c>
      <c r="H57" s="37"/>
      <c r="I57" s="36">
        <v>2373.4850000000001</v>
      </c>
      <c r="J57" s="36">
        <v>2373.4850000000001</v>
      </c>
      <c r="K57" s="36">
        <v>2373.4850000000001</v>
      </c>
      <c r="L57" s="6" t="s">
        <v>267</v>
      </c>
      <c r="M57" s="45" t="s">
        <v>271</v>
      </c>
      <c r="N57" s="45"/>
      <c r="O57" s="47">
        <f>J57-K57</f>
        <v>0</v>
      </c>
      <c r="P57" s="6"/>
      <c r="Q57" s="9"/>
      <c r="R57" s="6"/>
      <c r="S57" s="6"/>
      <c r="T57" s="6"/>
      <c r="U57" s="60">
        <v>43942</v>
      </c>
      <c r="V57">
        <v>154001</v>
      </c>
    </row>
    <row r="58" spans="1:22" ht="66" customHeight="1" x14ac:dyDescent="0.25">
      <c r="A58" s="104"/>
      <c r="B58" s="24">
        <v>49</v>
      </c>
      <c r="C58" s="23" t="s">
        <v>270</v>
      </c>
      <c r="D58" s="16">
        <f t="shared" si="4"/>
        <v>2504.5990000000002</v>
      </c>
      <c r="E58" s="107"/>
      <c r="F58" s="36"/>
      <c r="G58" s="29">
        <v>2504.5990000000002</v>
      </c>
      <c r="H58" s="37"/>
      <c r="I58" s="36">
        <v>2504.5990000000002</v>
      </c>
      <c r="J58" s="28">
        <v>2504.5990000000002</v>
      </c>
      <c r="K58" s="28">
        <v>2504.5990000000002</v>
      </c>
      <c r="L58" s="6" t="s">
        <v>267</v>
      </c>
      <c r="M58" s="45" t="s">
        <v>269</v>
      </c>
      <c r="N58" s="45"/>
      <c r="O58" s="47">
        <f>J58-K58</f>
        <v>0</v>
      </c>
      <c r="P58" s="6"/>
      <c r="Q58" s="9"/>
      <c r="R58" s="6"/>
      <c r="S58" s="6"/>
      <c r="T58" s="6"/>
      <c r="U58" s="60">
        <v>43942</v>
      </c>
      <c r="V58">
        <v>153001</v>
      </c>
    </row>
    <row r="59" spans="1:22" ht="63" customHeight="1" x14ac:dyDescent="0.25">
      <c r="A59" s="104"/>
      <c r="B59" s="24">
        <v>50</v>
      </c>
      <c r="C59" s="23" t="s">
        <v>268</v>
      </c>
      <c r="D59" s="16">
        <f t="shared" si="4"/>
        <v>964.6223</v>
      </c>
      <c r="E59" s="106"/>
      <c r="F59" s="105"/>
      <c r="G59" s="29">
        <v>964.6223</v>
      </c>
      <c r="H59" s="37"/>
      <c r="I59" s="36">
        <v>1213.348</v>
      </c>
      <c r="J59" s="36">
        <v>1213.348</v>
      </c>
      <c r="K59" s="6">
        <v>964.61130000000003</v>
      </c>
      <c r="L59" s="6" t="s">
        <v>267</v>
      </c>
      <c r="M59" s="45" t="s">
        <v>266</v>
      </c>
      <c r="N59" s="45"/>
      <c r="O59" s="47">
        <f>J59-K59</f>
        <v>248.73669999999993</v>
      </c>
      <c r="P59" s="6"/>
      <c r="Q59" s="9"/>
      <c r="R59" s="6"/>
      <c r="S59" s="6"/>
      <c r="T59" s="6"/>
      <c r="U59" s="60">
        <v>43930</v>
      </c>
      <c r="V59">
        <v>178001</v>
      </c>
    </row>
    <row r="60" spans="1:22" ht="42" customHeight="1" x14ac:dyDescent="0.25">
      <c r="A60" s="104"/>
      <c r="B60" s="24">
        <v>51</v>
      </c>
      <c r="C60" s="23" t="s">
        <v>265</v>
      </c>
      <c r="D60" s="16">
        <f t="shared" si="4"/>
        <v>283.2</v>
      </c>
      <c r="E60" s="106"/>
      <c r="F60" s="105"/>
      <c r="G60" s="29">
        <v>283.2</v>
      </c>
      <c r="H60" s="37"/>
      <c r="I60" s="36"/>
      <c r="J60" s="28"/>
      <c r="K60" s="6"/>
      <c r="L60" s="6"/>
      <c r="M60" s="45"/>
      <c r="N60" s="45"/>
      <c r="O60" s="6"/>
      <c r="P60" s="6"/>
      <c r="Q60" s="9"/>
      <c r="R60" s="6"/>
      <c r="S60" s="6"/>
      <c r="T60" s="6"/>
      <c r="U60" s="60"/>
    </row>
    <row r="61" spans="1:22" ht="39.6" customHeight="1" x14ac:dyDescent="0.25">
      <c r="A61" s="104"/>
      <c r="B61" s="24">
        <v>52</v>
      </c>
      <c r="C61" s="23" t="s">
        <v>264</v>
      </c>
      <c r="D61" s="16">
        <f t="shared" si="4"/>
        <v>167</v>
      </c>
      <c r="E61" s="106"/>
      <c r="F61" s="105"/>
      <c r="G61" s="29">
        <v>167</v>
      </c>
      <c r="H61" s="37"/>
      <c r="I61" s="36"/>
      <c r="J61" s="28"/>
      <c r="K61" s="6"/>
      <c r="L61" s="6"/>
      <c r="M61" s="45"/>
      <c r="N61" s="45"/>
      <c r="O61" s="6"/>
      <c r="P61" s="6"/>
      <c r="Q61" s="9"/>
      <c r="R61" s="6"/>
      <c r="S61" s="6"/>
      <c r="T61" s="6"/>
      <c r="U61" s="60"/>
    </row>
    <row r="62" spans="1:22" ht="61.9" customHeight="1" x14ac:dyDescent="0.25">
      <c r="A62" s="104"/>
      <c r="B62" s="24">
        <v>53</v>
      </c>
      <c r="C62" s="23" t="s">
        <v>263</v>
      </c>
      <c r="D62" s="16">
        <f t="shared" si="4"/>
        <v>1448.82746</v>
      </c>
      <c r="E62" s="107"/>
      <c r="F62" s="36">
        <v>760</v>
      </c>
      <c r="G62" s="29">
        <v>688.82745999999997</v>
      </c>
      <c r="H62" s="37"/>
      <c r="I62" s="36">
        <v>1448.82746</v>
      </c>
      <c r="J62" s="28"/>
      <c r="K62" s="6"/>
      <c r="L62" s="6"/>
      <c r="M62" s="45"/>
      <c r="N62" s="45"/>
      <c r="O62" s="6"/>
      <c r="P62" s="6"/>
      <c r="Q62" s="9"/>
      <c r="R62" s="6"/>
      <c r="S62" s="6"/>
      <c r="T62" s="6"/>
      <c r="U62" s="60">
        <v>43948</v>
      </c>
      <c r="V62">
        <v>151001</v>
      </c>
    </row>
    <row r="63" spans="1:22" ht="111.6" customHeight="1" x14ac:dyDescent="0.25">
      <c r="A63" s="104"/>
      <c r="B63" s="24">
        <v>54</v>
      </c>
      <c r="C63" s="23" t="s">
        <v>262</v>
      </c>
      <c r="D63" s="16">
        <f t="shared" si="4"/>
        <v>1401.3594499999999</v>
      </c>
      <c r="E63" s="107"/>
      <c r="F63" s="36">
        <v>1000</v>
      </c>
      <c r="G63" s="29">
        <f>371.85889+15.56285+3.57209+10.36562</f>
        <v>401.35944999999998</v>
      </c>
      <c r="H63" s="37"/>
      <c r="I63" s="36">
        <v>1401.3584499999999</v>
      </c>
      <c r="J63" s="28"/>
      <c r="K63" s="6"/>
      <c r="L63" s="6"/>
      <c r="M63" s="45"/>
      <c r="N63" s="45"/>
      <c r="O63" s="6"/>
      <c r="P63" s="6"/>
      <c r="Q63" s="9"/>
      <c r="R63" s="6"/>
      <c r="S63" s="6"/>
      <c r="T63" s="6"/>
      <c r="U63" s="60">
        <v>43948</v>
      </c>
      <c r="V63">
        <v>152001</v>
      </c>
    </row>
    <row r="64" spans="1:22" ht="40.9" customHeight="1" x14ac:dyDescent="0.25">
      <c r="A64" s="104"/>
      <c r="B64" s="24">
        <v>55</v>
      </c>
      <c r="C64" s="23" t="s">
        <v>261</v>
      </c>
      <c r="D64" s="16">
        <f t="shared" si="4"/>
        <v>20000</v>
      </c>
      <c r="E64" s="106"/>
      <c r="F64" s="105"/>
      <c r="G64" s="29">
        <v>20000</v>
      </c>
      <c r="H64" s="37"/>
      <c r="I64" s="36"/>
      <c r="J64" s="28"/>
      <c r="K64" s="6"/>
      <c r="L64" s="6"/>
      <c r="M64" s="45"/>
      <c r="N64" s="45"/>
      <c r="O64" s="6"/>
      <c r="P64" s="6"/>
      <c r="Q64" s="9"/>
      <c r="R64" s="6"/>
      <c r="S64" s="6"/>
      <c r="T64" s="6"/>
      <c r="U64" s="60"/>
    </row>
    <row r="65" spans="1:22" ht="48.6" customHeight="1" x14ac:dyDescent="0.25">
      <c r="A65" s="104"/>
      <c r="B65" s="24">
        <v>56</v>
      </c>
      <c r="C65" s="23" t="s">
        <v>260</v>
      </c>
      <c r="D65" s="16">
        <f t="shared" si="4"/>
        <v>300</v>
      </c>
      <c r="E65" s="106"/>
      <c r="F65" s="105"/>
      <c r="G65" s="29">
        <v>300</v>
      </c>
      <c r="H65" s="37"/>
      <c r="I65" s="36">
        <v>300</v>
      </c>
      <c r="J65" s="28">
        <v>300</v>
      </c>
      <c r="K65" s="6">
        <v>298.5</v>
      </c>
      <c r="L65" s="6" t="s">
        <v>259</v>
      </c>
      <c r="M65" s="45" t="s">
        <v>258</v>
      </c>
      <c r="N65" s="45"/>
      <c r="O65" s="47">
        <f>J65-K65</f>
        <v>1.5</v>
      </c>
      <c r="P65" s="6"/>
      <c r="Q65" s="9"/>
      <c r="R65" s="6"/>
      <c r="S65" s="6"/>
      <c r="T65" s="6"/>
      <c r="U65" s="60">
        <v>43949</v>
      </c>
      <c r="V65">
        <v>185001</v>
      </c>
    </row>
    <row r="66" spans="1:22" ht="48" customHeight="1" x14ac:dyDescent="0.25">
      <c r="A66" s="104"/>
      <c r="B66" s="24">
        <v>57</v>
      </c>
      <c r="C66" s="23" t="s">
        <v>257</v>
      </c>
      <c r="D66" s="16">
        <f t="shared" si="4"/>
        <v>1500</v>
      </c>
      <c r="E66" s="106"/>
      <c r="F66" s="105"/>
      <c r="G66" s="29">
        <v>1500</v>
      </c>
      <c r="H66" s="37"/>
      <c r="I66" s="36"/>
      <c r="J66" s="28"/>
      <c r="K66" s="6"/>
      <c r="L66" s="6"/>
      <c r="M66" s="45"/>
      <c r="N66" s="45"/>
      <c r="O66" s="6"/>
      <c r="P66" s="6"/>
      <c r="Q66" s="9"/>
      <c r="R66" s="6"/>
      <c r="S66" s="6"/>
      <c r="T66" s="6"/>
      <c r="U66" s="60"/>
    </row>
    <row r="67" spans="1:22" ht="50.45" customHeight="1" x14ac:dyDescent="0.25">
      <c r="A67" s="104"/>
      <c r="B67" s="24">
        <v>58</v>
      </c>
      <c r="C67" s="23" t="s">
        <v>256</v>
      </c>
      <c r="D67" s="16">
        <f t="shared" si="4"/>
        <v>148.4</v>
      </c>
      <c r="E67" s="106"/>
      <c r="F67" s="105"/>
      <c r="G67" s="29">
        <v>148.4</v>
      </c>
      <c r="H67" s="37"/>
      <c r="I67" s="36"/>
      <c r="J67" s="28"/>
      <c r="K67" s="6"/>
      <c r="L67" s="6"/>
      <c r="M67" s="45"/>
      <c r="N67" s="45"/>
      <c r="O67" s="6"/>
      <c r="P67" s="6"/>
      <c r="Q67" s="9"/>
      <c r="R67" s="6"/>
      <c r="S67" s="6"/>
      <c r="T67" s="6"/>
      <c r="U67" s="60"/>
    </row>
    <row r="68" spans="1:22" ht="66.599999999999994" customHeight="1" x14ac:dyDescent="0.25">
      <c r="A68" s="104"/>
      <c r="B68" s="24">
        <v>59</v>
      </c>
      <c r="C68" s="23" t="s">
        <v>255</v>
      </c>
      <c r="D68" s="16">
        <f t="shared" si="4"/>
        <v>117</v>
      </c>
      <c r="E68" s="106"/>
      <c r="F68" s="105"/>
      <c r="G68" s="29">
        <v>117</v>
      </c>
      <c r="H68" s="37"/>
      <c r="I68" s="36"/>
      <c r="J68" s="28"/>
      <c r="K68" s="6"/>
      <c r="L68" s="6"/>
      <c r="M68" s="45"/>
      <c r="N68" s="45"/>
      <c r="O68" s="6"/>
      <c r="P68" s="6"/>
      <c r="Q68" s="9"/>
      <c r="R68" s="6"/>
      <c r="S68" s="6"/>
      <c r="T68" s="6"/>
      <c r="U68" s="60"/>
    </row>
    <row r="69" spans="1:22" ht="71.45" customHeight="1" x14ac:dyDescent="0.25">
      <c r="A69" s="104"/>
      <c r="B69" s="24">
        <v>60</v>
      </c>
      <c r="C69" s="23" t="s">
        <v>254</v>
      </c>
      <c r="D69" s="16">
        <f t="shared" si="4"/>
        <v>318.10000000000002</v>
      </c>
      <c r="E69" s="106"/>
      <c r="F69" s="105"/>
      <c r="G69" s="29">
        <v>318.10000000000002</v>
      </c>
      <c r="H69" s="37"/>
      <c r="I69" s="36">
        <v>318.05200000000002</v>
      </c>
      <c r="J69" s="28">
        <v>318.05200000000002</v>
      </c>
      <c r="K69" s="28">
        <v>318.05200000000002</v>
      </c>
      <c r="L69" s="6" t="s">
        <v>148</v>
      </c>
      <c r="M69" s="45" t="s">
        <v>253</v>
      </c>
      <c r="N69" s="45"/>
      <c r="O69" s="47">
        <f>J69-K69</f>
        <v>0</v>
      </c>
      <c r="P69" s="6"/>
      <c r="Q69" s="9"/>
      <c r="R69" s="6"/>
      <c r="S69" s="6"/>
      <c r="T69" s="6"/>
      <c r="U69" s="60">
        <v>43949</v>
      </c>
      <c r="V69">
        <v>186001</v>
      </c>
    </row>
    <row r="70" spans="1:22" ht="55.15" customHeight="1" x14ac:dyDescent="0.25">
      <c r="A70" s="104"/>
      <c r="B70" s="24">
        <v>61</v>
      </c>
      <c r="C70" s="23" t="s">
        <v>252</v>
      </c>
      <c r="D70" s="16">
        <f t="shared" si="4"/>
        <v>1346.96</v>
      </c>
      <c r="E70" s="106"/>
      <c r="F70" s="105"/>
      <c r="G70" s="36">
        <v>1346.96</v>
      </c>
      <c r="H70" s="37"/>
      <c r="I70" s="36">
        <v>1346.96</v>
      </c>
      <c r="J70" s="36">
        <v>1346.96</v>
      </c>
      <c r="K70" s="6">
        <v>1071.7370000000001</v>
      </c>
      <c r="L70" s="6" t="s">
        <v>46</v>
      </c>
      <c r="M70" s="45" t="s">
        <v>251</v>
      </c>
      <c r="N70" s="45"/>
      <c r="O70" s="47">
        <f>J70-K70</f>
        <v>275.22299999999996</v>
      </c>
      <c r="P70" s="6"/>
      <c r="Q70" s="9"/>
      <c r="R70" s="6"/>
      <c r="S70" s="6"/>
      <c r="T70" s="6"/>
      <c r="U70" s="60">
        <v>43945</v>
      </c>
      <c r="V70">
        <v>184001</v>
      </c>
    </row>
    <row r="71" spans="1:22" ht="47.45" customHeight="1" x14ac:dyDescent="0.25">
      <c r="A71" s="104"/>
      <c r="B71" s="24">
        <v>62</v>
      </c>
      <c r="C71" s="23" t="s">
        <v>250</v>
      </c>
      <c r="D71" s="16">
        <f t="shared" si="4"/>
        <v>1471.7439999999999</v>
      </c>
      <c r="E71" s="106"/>
      <c r="F71" s="105"/>
      <c r="G71" s="36">
        <v>1471.7439999999999</v>
      </c>
      <c r="H71" s="37"/>
      <c r="I71" s="36">
        <v>1471.7439999999999</v>
      </c>
      <c r="J71" s="36">
        <v>1471.7439999999999</v>
      </c>
      <c r="K71" s="6">
        <v>812.18</v>
      </c>
      <c r="L71" s="6" t="s">
        <v>46</v>
      </c>
      <c r="M71" s="45" t="s">
        <v>249</v>
      </c>
      <c r="N71" s="45"/>
      <c r="O71" s="47">
        <f>J71-K71</f>
        <v>659.56399999999996</v>
      </c>
      <c r="P71" s="6"/>
      <c r="Q71" s="9"/>
      <c r="R71" s="6"/>
      <c r="S71" s="6"/>
      <c r="T71" s="6"/>
      <c r="U71" s="60">
        <v>43945</v>
      </c>
      <c r="V71">
        <v>183001</v>
      </c>
    </row>
    <row r="72" spans="1:22" ht="26.45" customHeight="1" x14ac:dyDescent="0.25">
      <c r="A72" s="104"/>
      <c r="B72" s="24">
        <v>63</v>
      </c>
      <c r="C72" s="23" t="s">
        <v>248</v>
      </c>
      <c r="D72" s="16">
        <f t="shared" si="4"/>
        <v>390</v>
      </c>
      <c r="E72" s="106"/>
      <c r="F72" s="105"/>
      <c r="G72" s="29">
        <v>390</v>
      </c>
      <c r="H72" s="37"/>
      <c r="I72" s="36"/>
      <c r="J72" s="28"/>
      <c r="K72" s="6"/>
      <c r="L72" s="6"/>
      <c r="M72" s="23" t="s">
        <v>247</v>
      </c>
      <c r="N72" s="45"/>
      <c r="O72" s="6"/>
      <c r="P72" s="6"/>
      <c r="Q72" s="13">
        <f>SUM(R72:T72)</f>
        <v>390</v>
      </c>
      <c r="R72" s="6">
        <v>390</v>
      </c>
      <c r="S72" s="6"/>
      <c r="T72" s="6"/>
      <c r="U72" s="60"/>
    </row>
    <row r="73" spans="1:22" ht="54" customHeight="1" x14ac:dyDescent="0.25">
      <c r="A73" s="104"/>
      <c r="B73" s="24">
        <v>64</v>
      </c>
      <c r="C73" s="23" t="s">
        <v>246</v>
      </c>
      <c r="D73" s="16">
        <f t="shared" si="4"/>
        <v>811.7</v>
      </c>
      <c r="E73" s="106"/>
      <c r="F73" s="105"/>
      <c r="G73" s="29">
        <v>811.7</v>
      </c>
      <c r="H73" s="37"/>
      <c r="I73" s="36"/>
      <c r="J73" s="28"/>
      <c r="K73" s="6"/>
      <c r="L73" s="6"/>
      <c r="M73" s="45"/>
      <c r="N73" s="45"/>
      <c r="O73" s="6"/>
      <c r="P73" s="6"/>
      <c r="Q73" s="9"/>
      <c r="R73" s="6"/>
      <c r="S73" s="6"/>
      <c r="T73" s="6"/>
      <c r="U73" s="60"/>
    </row>
    <row r="74" spans="1:22" ht="67.900000000000006" customHeight="1" x14ac:dyDescent="0.25">
      <c r="A74" s="104"/>
      <c r="B74" s="24">
        <v>65</v>
      </c>
      <c r="C74" s="23" t="s">
        <v>245</v>
      </c>
      <c r="D74" s="16">
        <f t="shared" ref="D74:D105" si="5">SUM(E74:H74)</f>
        <v>1005</v>
      </c>
      <c r="E74" s="106"/>
      <c r="F74" s="105"/>
      <c r="G74" s="29">
        <v>1005</v>
      </c>
      <c r="H74" s="37"/>
      <c r="I74" s="36"/>
      <c r="J74" s="28"/>
      <c r="K74" s="6"/>
      <c r="L74" s="6"/>
      <c r="M74" s="45"/>
      <c r="N74" s="45"/>
      <c r="O74" s="6"/>
      <c r="P74" s="6"/>
      <c r="Q74" s="9"/>
      <c r="R74" s="6"/>
      <c r="S74" s="6"/>
      <c r="T74" s="6"/>
      <c r="U74" s="60"/>
    </row>
    <row r="75" spans="1:22" ht="51.6" customHeight="1" x14ac:dyDescent="0.25">
      <c r="A75" s="104"/>
      <c r="B75" s="24">
        <v>66</v>
      </c>
      <c r="C75" s="23" t="s">
        <v>244</v>
      </c>
      <c r="D75" s="16">
        <f t="shared" si="5"/>
        <v>1040</v>
      </c>
      <c r="E75" s="106"/>
      <c r="F75" s="105"/>
      <c r="G75" s="16">
        <v>1040</v>
      </c>
      <c r="H75" s="37"/>
      <c r="I75" s="36"/>
      <c r="J75" s="28"/>
      <c r="K75" s="6"/>
      <c r="L75" s="6"/>
      <c r="M75" s="45"/>
      <c r="N75" s="45"/>
      <c r="O75" s="6"/>
      <c r="P75" s="6"/>
      <c r="Q75" s="9"/>
      <c r="R75" s="6"/>
      <c r="S75" s="6"/>
      <c r="T75" s="6"/>
      <c r="U75" s="60"/>
    </row>
    <row r="76" spans="1:22" ht="93.6" customHeight="1" x14ac:dyDescent="0.25">
      <c r="A76" s="104"/>
      <c r="B76" s="24">
        <v>67</v>
      </c>
      <c r="C76" s="23" t="s">
        <v>243</v>
      </c>
      <c r="D76" s="16">
        <f t="shared" si="5"/>
        <v>290</v>
      </c>
      <c r="E76" s="106"/>
      <c r="F76" s="105"/>
      <c r="G76" s="16">
        <v>290</v>
      </c>
      <c r="H76" s="37"/>
      <c r="I76" s="36"/>
      <c r="J76" s="28"/>
      <c r="K76" s="6"/>
      <c r="L76" s="6" t="s">
        <v>242</v>
      </c>
      <c r="M76" s="45" t="s">
        <v>6</v>
      </c>
      <c r="N76" s="45"/>
      <c r="O76" s="6"/>
      <c r="P76" s="6"/>
      <c r="Q76" s="9"/>
      <c r="R76" s="6"/>
      <c r="S76" s="6"/>
      <c r="T76" s="6"/>
      <c r="U76" s="60"/>
    </row>
    <row r="77" spans="1:22" ht="65.45" customHeight="1" x14ac:dyDescent="0.25">
      <c r="A77" s="104"/>
      <c r="B77" s="24">
        <v>68</v>
      </c>
      <c r="C77" s="23" t="s">
        <v>241</v>
      </c>
      <c r="D77" s="38">
        <f t="shared" si="5"/>
        <v>1419.1368</v>
      </c>
      <c r="E77" s="106"/>
      <c r="F77" s="105"/>
      <c r="G77" s="38">
        <v>1419.1368</v>
      </c>
      <c r="H77" s="38"/>
      <c r="I77" s="38">
        <v>1542.54</v>
      </c>
      <c r="J77" s="38">
        <v>1542.54</v>
      </c>
      <c r="K77" s="33">
        <v>1419.1368</v>
      </c>
      <c r="L77" s="33" t="s">
        <v>240</v>
      </c>
      <c r="M77" s="42" t="s">
        <v>239</v>
      </c>
      <c r="N77" s="42"/>
      <c r="O77" s="40">
        <f>J77-K77</f>
        <v>123.40319999999997</v>
      </c>
      <c r="P77" s="33">
        <v>1419.1368</v>
      </c>
      <c r="Q77" s="13">
        <f>SUM(R77:T77)</f>
        <v>1419.1368</v>
      </c>
      <c r="R77" s="6">
        <v>1419.1368</v>
      </c>
      <c r="S77" s="6"/>
      <c r="T77" s="6"/>
      <c r="U77" s="60"/>
    </row>
    <row r="78" spans="1:22" ht="65.45" customHeight="1" x14ac:dyDescent="0.25">
      <c r="A78" s="104"/>
      <c r="B78" s="24">
        <v>69</v>
      </c>
      <c r="C78" s="23" t="s">
        <v>238</v>
      </c>
      <c r="D78" s="38">
        <f t="shared" si="5"/>
        <v>3701.578</v>
      </c>
      <c r="E78" s="106"/>
      <c r="F78" s="36">
        <v>3664.5622199999998</v>
      </c>
      <c r="G78" s="38">
        <v>37.015779999999999</v>
      </c>
      <c r="H78" s="38"/>
      <c r="I78" s="38">
        <v>3701.578</v>
      </c>
      <c r="J78" s="38">
        <v>3701.578</v>
      </c>
      <c r="K78" s="33"/>
      <c r="L78" s="33"/>
      <c r="M78" s="42"/>
      <c r="N78" s="42"/>
      <c r="O78" s="40"/>
      <c r="P78" s="33"/>
      <c r="Q78" s="9"/>
      <c r="R78" s="6"/>
      <c r="S78" s="6"/>
      <c r="T78" s="6"/>
      <c r="U78" s="60">
        <v>43945</v>
      </c>
      <c r="V78">
        <v>199001</v>
      </c>
    </row>
    <row r="79" spans="1:22" ht="31.9" customHeight="1" x14ac:dyDescent="0.25">
      <c r="A79" s="104"/>
      <c r="B79" s="112"/>
      <c r="C79" s="85" t="s">
        <v>136</v>
      </c>
      <c r="D79" s="103">
        <f t="shared" ref="D79:K79" si="6">SUM(D10:D78)</f>
        <v>96594.708826000002</v>
      </c>
      <c r="E79" s="103">
        <f t="shared" si="6"/>
        <v>0</v>
      </c>
      <c r="F79" s="103">
        <f t="shared" si="6"/>
        <v>5424.5622199999998</v>
      </c>
      <c r="G79" s="103">
        <f t="shared" si="6"/>
        <v>91170.146606000024</v>
      </c>
      <c r="H79" s="103">
        <f t="shared" si="6"/>
        <v>0</v>
      </c>
      <c r="I79" s="103">
        <f t="shared" si="6"/>
        <v>78274.777579999994</v>
      </c>
      <c r="J79" s="103">
        <f t="shared" si="6"/>
        <v>75323.599669999996</v>
      </c>
      <c r="K79" s="103">
        <f t="shared" si="6"/>
        <v>59269.164826000007</v>
      </c>
      <c r="L79" s="103"/>
      <c r="M79" s="103"/>
      <c r="N79" s="103"/>
      <c r="O79" s="103">
        <f t="shared" ref="O79:T79" si="7">SUM(O10:O78)</f>
        <v>11797.894843999999</v>
      </c>
      <c r="P79" s="103">
        <f t="shared" si="7"/>
        <v>5772.2670900000003</v>
      </c>
      <c r="Q79" s="103">
        <f t="shared" si="7"/>
        <v>4370.71929</v>
      </c>
      <c r="R79" s="103">
        <f t="shared" si="7"/>
        <v>4370.71929</v>
      </c>
      <c r="S79" s="103">
        <f t="shared" si="7"/>
        <v>0</v>
      </c>
      <c r="T79" s="103">
        <f t="shared" si="7"/>
        <v>0</v>
      </c>
      <c r="U79" s="102"/>
    </row>
    <row r="80" spans="1:22" ht="26.45" customHeight="1" x14ac:dyDescent="0.25">
      <c r="A80" s="104"/>
      <c r="B80" s="128" t="s">
        <v>237</v>
      </c>
      <c r="C80" s="129"/>
      <c r="D80" s="129"/>
      <c r="E80" s="129"/>
      <c r="F80" s="129"/>
      <c r="G80" s="129"/>
      <c r="H80" s="130"/>
      <c r="I80" s="20"/>
      <c r="J80" s="6"/>
      <c r="K80" s="6"/>
      <c r="L80" s="6"/>
      <c r="M80" s="6"/>
      <c r="N80" s="6"/>
      <c r="O80" s="6"/>
      <c r="P80" s="6"/>
      <c r="Q80" s="9"/>
      <c r="R80" s="6"/>
      <c r="S80" s="6"/>
      <c r="T80" s="6"/>
      <c r="U80" s="6"/>
    </row>
    <row r="81" spans="1:23" ht="54" customHeight="1" x14ac:dyDescent="0.25">
      <c r="A81" s="104"/>
      <c r="B81" s="24">
        <v>1</v>
      </c>
      <c r="C81" s="51" t="s">
        <v>236</v>
      </c>
      <c r="D81" s="15">
        <f t="shared" ref="D81:D94" si="8">SUM(E81:H81)</f>
        <v>706.92417999999998</v>
      </c>
      <c r="E81" s="97"/>
      <c r="F81" s="46"/>
      <c r="G81" s="29">
        <v>706.92417999999998</v>
      </c>
      <c r="H81" s="46"/>
      <c r="I81" s="20">
        <v>894.84100000000001</v>
      </c>
      <c r="J81" s="6">
        <v>894.84100000000001</v>
      </c>
      <c r="K81" s="6">
        <v>706.92417999999998</v>
      </c>
      <c r="L81" s="45" t="s">
        <v>206</v>
      </c>
      <c r="M81" s="45" t="s">
        <v>235</v>
      </c>
      <c r="N81" s="44">
        <v>43959</v>
      </c>
      <c r="O81" s="6">
        <f t="shared" ref="O81:O94" si="9">J81-K81</f>
        <v>187.91682000000003</v>
      </c>
      <c r="P81" s="6">
        <v>706.92318</v>
      </c>
      <c r="Q81" s="9"/>
      <c r="R81" s="6"/>
      <c r="S81" s="6"/>
      <c r="T81" s="6"/>
      <c r="U81" s="19"/>
      <c r="V81">
        <v>42001</v>
      </c>
      <c r="W81" t="s">
        <v>234</v>
      </c>
    </row>
    <row r="82" spans="1:23" ht="67.150000000000006" customHeight="1" x14ac:dyDescent="0.25">
      <c r="A82" s="104"/>
      <c r="B82" s="24">
        <v>2</v>
      </c>
      <c r="C82" s="51" t="s">
        <v>233</v>
      </c>
      <c r="D82" s="15">
        <f t="shared" si="8"/>
        <v>856.74275999999998</v>
      </c>
      <c r="E82" s="97"/>
      <c r="F82" s="46"/>
      <c r="G82" s="29">
        <v>856.74275999999998</v>
      </c>
      <c r="H82" s="46"/>
      <c r="I82" s="20">
        <v>861.048</v>
      </c>
      <c r="J82" s="6">
        <v>861.048</v>
      </c>
      <c r="K82" s="6">
        <v>856.74275999999998</v>
      </c>
      <c r="L82" s="6" t="s">
        <v>116</v>
      </c>
      <c r="M82" s="6" t="s">
        <v>232</v>
      </c>
      <c r="N82" s="6"/>
      <c r="O82" s="6">
        <f t="shared" si="9"/>
        <v>4.3052400000000262</v>
      </c>
      <c r="P82" s="6"/>
      <c r="Q82" s="9"/>
      <c r="R82" s="6"/>
      <c r="S82" s="6"/>
      <c r="T82" s="6"/>
      <c r="U82" s="111" t="s">
        <v>231</v>
      </c>
      <c r="V82" t="s">
        <v>230</v>
      </c>
    </row>
    <row r="83" spans="1:23" ht="54" customHeight="1" x14ac:dyDescent="0.25">
      <c r="A83" s="104"/>
      <c r="B83" s="24">
        <v>3</v>
      </c>
      <c r="C83" s="51" t="s">
        <v>229</v>
      </c>
      <c r="D83" s="15">
        <f t="shared" si="8"/>
        <v>778.41980000000001</v>
      </c>
      <c r="E83" s="97"/>
      <c r="F83" s="46"/>
      <c r="G83" s="29">
        <v>778.41980000000001</v>
      </c>
      <c r="H83" s="46"/>
      <c r="I83" s="20">
        <v>915.78800000000001</v>
      </c>
      <c r="J83" s="6">
        <v>915.78800000000001</v>
      </c>
      <c r="K83" s="6">
        <v>778.41980000000001</v>
      </c>
      <c r="L83" s="45" t="s">
        <v>228</v>
      </c>
      <c r="M83" s="45" t="s">
        <v>227</v>
      </c>
      <c r="N83" s="110">
        <v>43961</v>
      </c>
      <c r="O83" s="6">
        <f t="shared" si="9"/>
        <v>137.3682</v>
      </c>
      <c r="P83" s="6">
        <v>776.37580000000003</v>
      </c>
      <c r="Q83" s="9"/>
      <c r="R83" s="6"/>
      <c r="S83" s="6"/>
      <c r="T83" s="6"/>
      <c r="U83" s="19"/>
      <c r="V83">
        <v>35001</v>
      </c>
      <c r="W83" t="s">
        <v>54</v>
      </c>
    </row>
    <row r="84" spans="1:23" ht="52.9" customHeight="1" x14ac:dyDescent="0.25">
      <c r="A84" s="104"/>
      <c r="B84" s="24">
        <v>4</v>
      </c>
      <c r="C84" s="51" t="s">
        <v>226</v>
      </c>
      <c r="D84" s="15">
        <f t="shared" si="8"/>
        <v>814.99166000000002</v>
      </c>
      <c r="E84" s="97"/>
      <c r="F84" s="46"/>
      <c r="G84" s="29">
        <v>814.99166000000002</v>
      </c>
      <c r="H84" s="46"/>
      <c r="I84" s="20">
        <v>1025.1469999999999</v>
      </c>
      <c r="J84" s="6">
        <v>1025.1469999999999</v>
      </c>
      <c r="K84" s="6">
        <v>814.99166000000002</v>
      </c>
      <c r="L84" s="45" t="s">
        <v>206</v>
      </c>
      <c r="M84" s="45" t="s">
        <v>225</v>
      </c>
      <c r="N84" s="110">
        <v>43962</v>
      </c>
      <c r="O84" s="6">
        <f t="shared" si="9"/>
        <v>210.15533999999991</v>
      </c>
      <c r="P84" s="6"/>
      <c r="Q84" s="9"/>
      <c r="R84" s="6"/>
      <c r="S84" s="6"/>
      <c r="T84" s="6"/>
      <c r="U84" s="19"/>
      <c r="V84">
        <v>34001</v>
      </c>
    </row>
    <row r="85" spans="1:23" ht="58.9" customHeight="1" x14ac:dyDescent="0.25">
      <c r="A85" s="104"/>
      <c r="B85" s="24">
        <v>5</v>
      </c>
      <c r="C85" s="51" t="s">
        <v>224</v>
      </c>
      <c r="D85" s="15">
        <f t="shared" si="8"/>
        <v>1443.962</v>
      </c>
      <c r="E85" s="97"/>
      <c r="F85" s="46"/>
      <c r="G85" s="29">
        <v>1443.962</v>
      </c>
      <c r="H85" s="46"/>
      <c r="I85" s="20">
        <v>1827.8</v>
      </c>
      <c r="J85" s="6">
        <v>1827.8</v>
      </c>
      <c r="K85" s="6">
        <v>1443.962</v>
      </c>
      <c r="L85" s="45" t="s">
        <v>206</v>
      </c>
      <c r="M85" s="45" t="s">
        <v>223</v>
      </c>
      <c r="N85" s="44">
        <v>43912</v>
      </c>
      <c r="O85" s="6">
        <f t="shared" si="9"/>
        <v>383.83799999999997</v>
      </c>
      <c r="P85" s="6">
        <v>1443.962</v>
      </c>
      <c r="Q85" s="13">
        <f>SUM(R85:T85)</f>
        <v>1443.962</v>
      </c>
      <c r="R85" s="6">
        <v>1443.962</v>
      </c>
      <c r="S85" s="6"/>
      <c r="T85" s="6"/>
      <c r="U85" s="19"/>
      <c r="V85">
        <v>36001</v>
      </c>
    </row>
    <row r="86" spans="1:23" ht="58.15" customHeight="1" x14ac:dyDescent="0.25">
      <c r="A86" s="104"/>
      <c r="B86" s="24">
        <v>6</v>
      </c>
      <c r="C86" s="51" t="s">
        <v>222</v>
      </c>
      <c r="D86" s="15">
        <f t="shared" si="8"/>
        <v>549.93647999999996</v>
      </c>
      <c r="E86" s="97"/>
      <c r="F86" s="46"/>
      <c r="G86" s="29">
        <v>549.93647999999996</v>
      </c>
      <c r="H86" s="46"/>
      <c r="I86" s="20">
        <v>691.74400000000003</v>
      </c>
      <c r="J86" s="6">
        <v>691.74400000000003</v>
      </c>
      <c r="K86" s="6">
        <v>549.93647999999996</v>
      </c>
      <c r="L86" s="45" t="s">
        <v>206</v>
      </c>
      <c r="M86" s="45" t="s">
        <v>221</v>
      </c>
      <c r="N86" s="44">
        <v>43959</v>
      </c>
      <c r="O86" s="6">
        <f t="shared" si="9"/>
        <v>141.80752000000007</v>
      </c>
      <c r="P86" s="6">
        <v>565.12847999999997</v>
      </c>
      <c r="Q86" s="9"/>
      <c r="R86" s="6"/>
      <c r="S86" s="6"/>
      <c r="T86" s="6"/>
      <c r="U86" s="19"/>
      <c r="V86">
        <v>41001</v>
      </c>
      <c r="W86" t="s">
        <v>54</v>
      </c>
    </row>
    <row r="87" spans="1:23" ht="64.150000000000006" customHeight="1" x14ac:dyDescent="0.25">
      <c r="A87" s="104"/>
      <c r="B87" s="24">
        <v>7</v>
      </c>
      <c r="C87" s="51" t="s">
        <v>220</v>
      </c>
      <c r="D87" s="15">
        <f t="shared" si="8"/>
        <v>878.75483999999994</v>
      </c>
      <c r="E87" s="97"/>
      <c r="F87" s="46"/>
      <c r="G87" s="29">
        <v>878.75483999999994</v>
      </c>
      <c r="H87" s="46"/>
      <c r="I87" s="20">
        <v>1105.3520000000001</v>
      </c>
      <c r="J87" s="6">
        <v>1105.3520000000001</v>
      </c>
      <c r="K87" s="6">
        <v>878.75483999999994</v>
      </c>
      <c r="L87" s="45" t="s">
        <v>206</v>
      </c>
      <c r="M87" s="109" t="s">
        <v>219</v>
      </c>
      <c r="N87" s="44">
        <v>43959</v>
      </c>
      <c r="O87" s="6">
        <f t="shared" si="9"/>
        <v>226.59716000000014</v>
      </c>
      <c r="P87" s="6">
        <v>966.50978999999995</v>
      </c>
      <c r="Q87" s="9"/>
      <c r="R87" s="6"/>
      <c r="S87" s="6"/>
      <c r="T87" s="6"/>
      <c r="U87" s="19"/>
      <c r="V87">
        <v>40001</v>
      </c>
      <c r="W87" t="s">
        <v>54</v>
      </c>
    </row>
    <row r="88" spans="1:23" ht="55.15" customHeight="1" x14ac:dyDescent="0.25">
      <c r="A88" s="104"/>
      <c r="B88" s="24">
        <v>8</v>
      </c>
      <c r="C88" s="51" t="s">
        <v>218</v>
      </c>
      <c r="D88" s="15">
        <f t="shared" si="8"/>
        <v>703.33</v>
      </c>
      <c r="E88" s="97"/>
      <c r="F88" s="29"/>
      <c r="G88" s="29">
        <v>703.33</v>
      </c>
      <c r="H88" s="46"/>
      <c r="I88" s="20">
        <v>703.33</v>
      </c>
      <c r="J88" s="6">
        <v>703.33</v>
      </c>
      <c r="K88" s="58">
        <v>703.33</v>
      </c>
      <c r="L88" s="58" t="s">
        <v>217</v>
      </c>
      <c r="M88" s="58" t="s">
        <v>216</v>
      </c>
      <c r="N88" s="61"/>
      <c r="O88" s="58">
        <f t="shared" si="9"/>
        <v>0</v>
      </c>
      <c r="P88" s="58"/>
      <c r="Q88" s="9"/>
      <c r="R88" s="6"/>
      <c r="S88" s="6"/>
      <c r="T88" s="6"/>
      <c r="U88" s="19">
        <v>43903</v>
      </c>
      <c r="V88">
        <v>64001</v>
      </c>
    </row>
    <row r="89" spans="1:23" ht="36.6" customHeight="1" x14ac:dyDescent="0.25">
      <c r="A89" s="104"/>
      <c r="B89" s="24">
        <v>9</v>
      </c>
      <c r="C89" s="23" t="s">
        <v>215</v>
      </c>
      <c r="D89" s="15">
        <f t="shared" si="8"/>
        <v>1654.06511</v>
      </c>
      <c r="E89" s="108"/>
      <c r="F89" s="28"/>
      <c r="G89" s="29">
        <v>1654.06511</v>
      </c>
      <c r="H89" s="35"/>
      <c r="I89" s="20">
        <v>1662.377</v>
      </c>
      <c r="J89" s="6">
        <v>1662.377</v>
      </c>
      <c r="K89" s="6">
        <v>1654.06511</v>
      </c>
      <c r="L89" s="6" t="s">
        <v>116</v>
      </c>
      <c r="M89" s="58" t="s">
        <v>214</v>
      </c>
      <c r="N89" s="6"/>
      <c r="O89" s="58">
        <f t="shared" si="9"/>
        <v>8.3118899999999485</v>
      </c>
      <c r="P89" s="58"/>
      <c r="Q89" s="9"/>
      <c r="R89" s="6"/>
      <c r="S89" s="6"/>
      <c r="T89" s="6"/>
      <c r="U89" s="19">
        <v>43938</v>
      </c>
      <c r="V89">
        <v>159001</v>
      </c>
    </row>
    <row r="90" spans="1:23" ht="67.900000000000006" customHeight="1" x14ac:dyDescent="0.25">
      <c r="A90" s="104"/>
      <c r="B90" s="24">
        <v>10</v>
      </c>
      <c r="C90" s="23" t="s">
        <v>213</v>
      </c>
      <c r="D90" s="15">
        <f t="shared" si="8"/>
        <v>2595.1948000000002</v>
      </c>
      <c r="E90" s="108"/>
      <c r="F90" s="28"/>
      <c r="G90" s="29">
        <v>2595.1948000000002</v>
      </c>
      <c r="H90" s="35"/>
      <c r="I90" s="20">
        <v>3414.73</v>
      </c>
      <c r="J90" s="20">
        <v>3414.73</v>
      </c>
      <c r="K90" s="6">
        <v>2595.1948000000002</v>
      </c>
      <c r="L90" s="6" t="s">
        <v>206</v>
      </c>
      <c r="M90" s="6" t="s">
        <v>212</v>
      </c>
      <c r="N90" s="6"/>
      <c r="O90" s="58">
        <f t="shared" si="9"/>
        <v>819.5351999999998</v>
      </c>
      <c r="P90" s="58"/>
      <c r="Q90" s="9"/>
      <c r="R90" s="6"/>
      <c r="S90" s="6"/>
      <c r="T90" s="6"/>
      <c r="U90" s="60">
        <v>43908</v>
      </c>
      <c r="V90">
        <v>97001</v>
      </c>
    </row>
    <row r="91" spans="1:23" ht="65.45" customHeight="1" x14ac:dyDescent="0.25">
      <c r="A91" s="104"/>
      <c r="B91" s="24">
        <v>11</v>
      </c>
      <c r="C91" s="23" t="s">
        <v>211</v>
      </c>
      <c r="D91" s="15">
        <f t="shared" si="8"/>
        <v>1495.9728</v>
      </c>
      <c r="E91" s="108"/>
      <c r="F91" s="28"/>
      <c r="G91" s="29">
        <v>1495.9728</v>
      </c>
      <c r="H91" s="35"/>
      <c r="I91" s="28">
        <v>1869.9659999999999</v>
      </c>
      <c r="J91" s="28">
        <v>1869.9659999999999</v>
      </c>
      <c r="K91" s="6">
        <v>1495.9728</v>
      </c>
      <c r="L91" s="6" t="s">
        <v>25</v>
      </c>
      <c r="M91" s="6" t="s">
        <v>210</v>
      </c>
      <c r="N91" s="6"/>
      <c r="O91" s="6">
        <f t="shared" si="9"/>
        <v>373.99319999999989</v>
      </c>
      <c r="P91" s="6"/>
      <c r="Q91" s="9"/>
      <c r="R91" s="6"/>
      <c r="S91" s="6"/>
      <c r="T91" s="6"/>
      <c r="U91" s="60">
        <v>43937</v>
      </c>
      <c r="V91">
        <v>124001</v>
      </c>
    </row>
    <row r="92" spans="1:23" ht="65.45" customHeight="1" x14ac:dyDescent="0.25">
      <c r="A92" s="104"/>
      <c r="B92" s="24">
        <v>12</v>
      </c>
      <c r="C92" s="23" t="s">
        <v>209</v>
      </c>
      <c r="D92" s="16">
        <f t="shared" si="8"/>
        <v>562.02873</v>
      </c>
      <c r="E92" s="107"/>
      <c r="F92" s="36"/>
      <c r="G92" s="29">
        <v>562.02873</v>
      </c>
      <c r="H92" s="35"/>
      <c r="I92" s="28">
        <v>564.85299999999995</v>
      </c>
      <c r="J92" s="28">
        <v>564.85299999999995</v>
      </c>
      <c r="K92" s="6">
        <v>562.02873</v>
      </c>
      <c r="L92" s="6" t="s">
        <v>206</v>
      </c>
      <c r="M92" s="6" t="s">
        <v>208</v>
      </c>
      <c r="N92" s="6"/>
      <c r="O92" s="6">
        <f t="shared" si="9"/>
        <v>2.8242699999999559</v>
      </c>
      <c r="P92" s="6"/>
      <c r="Q92" s="9"/>
      <c r="R92" s="6"/>
      <c r="S92" s="6"/>
      <c r="T92" s="6"/>
      <c r="U92" s="60">
        <v>43929</v>
      </c>
      <c r="V92">
        <v>155001</v>
      </c>
    </row>
    <row r="93" spans="1:23" ht="52.15" customHeight="1" x14ac:dyDescent="0.25">
      <c r="A93" s="104"/>
      <c r="B93" s="24">
        <v>13</v>
      </c>
      <c r="C93" s="23" t="s">
        <v>207</v>
      </c>
      <c r="D93" s="16">
        <f t="shared" si="8"/>
        <v>778.84492999999998</v>
      </c>
      <c r="E93" s="107"/>
      <c r="F93" s="36"/>
      <c r="G93" s="29">
        <v>778.84492999999998</v>
      </c>
      <c r="H93" s="35"/>
      <c r="I93" s="28">
        <v>998.52099999999996</v>
      </c>
      <c r="J93" s="20">
        <v>998.52099999999996</v>
      </c>
      <c r="K93" s="6">
        <v>778.84492999999998</v>
      </c>
      <c r="L93" s="6" t="s">
        <v>206</v>
      </c>
      <c r="M93" s="6" t="s">
        <v>205</v>
      </c>
      <c r="N93" s="6"/>
      <c r="O93" s="6">
        <f t="shared" si="9"/>
        <v>219.67606999999998</v>
      </c>
      <c r="P93" s="6"/>
      <c r="Q93" s="9"/>
      <c r="R93" s="6"/>
      <c r="S93" s="6"/>
      <c r="T93" s="6"/>
      <c r="U93" s="60">
        <v>43929</v>
      </c>
      <c r="V93">
        <v>156001</v>
      </c>
    </row>
    <row r="94" spans="1:23" ht="70.900000000000006" customHeight="1" x14ac:dyDescent="0.25">
      <c r="A94" s="104"/>
      <c r="B94" s="24">
        <v>14</v>
      </c>
      <c r="C94" s="23" t="s">
        <v>204</v>
      </c>
      <c r="D94" s="38">
        <f t="shared" si="8"/>
        <v>527.12395000000004</v>
      </c>
      <c r="E94" s="106"/>
      <c r="F94" s="105"/>
      <c r="G94" s="29">
        <v>527.12395000000004</v>
      </c>
      <c r="H94" s="38"/>
      <c r="I94" s="38">
        <v>693.61199999999997</v>
      </c>
      <c r="J94" s="38">
        <v>693.61199999999997</v>
      </c>
      <c r="K94" s="33">
        <v>527.12395000000004</v>
      </c>
      <c r="L94" s="33" t="s">
        <v>203</v>
      </c>
      <c r="M94" s="33" t="s">
        <v>202</v>
      </c>
      <c r="N94" s="6"/>
      <c r="O94" s="6">
        <f t="shared" si="9"/>
        <v>166.48804999999993</v>
      </c>
      <c r="P94" s="6"/>
      <c r="Q94" s="9"/>
      <c r="R94" s="6"/>
      <c r="S94" s="6"/>
      <c r="T94" s="6"/>
      <c r="U94" s="60">
        <v>43942</v>
      </c>
      <c r="V94">
        <v>169001</v>
      </c>
    </row>
    <row r="95" spans="1:23" ht="38.450000000000003" customHeight="1" x14ac:dyDescent="0.25">
      <c r="A95" s="104"/>
      <c r="B95" s="11"/>
      <c r="C95" s="11" t="s">
        <v>201</v>
      </c>
      <c r="D95" s="103">
        <f t="shared" ref="D95:K95" si="10">SUM(D81:D94)</f>
        <v>14346.292039999997</v>
      </c>
      <c r="E95" s="103">
        <f t="shared" si="10"/>
        <v>0</v>
      </c>
      <c r="F95" s="103">
        <f t="shared" si="10"/>
        <v>0</v>
      </c>
      <c r="G95" s="103">
        <f t="shared" si="10"/>
        <v>14346.292039999997</v>
      </c>
      <c r="H95" s="103">
        <f t="shared" si="10"/>
        <v>0</v>
      </c>
      <c r="I95" s="103">
        <f t="shared" si="10"/>
        <v>17229.109</v>
      </c>
      <c r="J95" s="103">
        <f t="shared" si="10"/>
        <v>17229.109</v>
      </c>
      <c r="K95" s="103">
        <f t="shared" si="10"/>
        <v>14346.292039999997</v>
      </c>
      <c r="L95" s="103"/>
      <c r="M95" s="103"/>
      <c r="N95" s="103"/>
      <c r="O95" s="103">
        <f t="shared" ref="O95:T95" si="11">SUM(O81:O94)</f>
        <v>2882.8169599999997</v>
      </c>
      <c r="P95" s="103">
        <f t="shared" si="11"/>
        <v>4458.8992499999995</v>
      </c>
      <c r="Q95" s="103">
        <f t="shared" si="11"/>
        <v>1443.962</v>
      </c>
      <c r="R95" s="103">
        <f t="shared" si="11"/>
        <v>1443.962</v>
      </c>
      <c r="S95" s="103">
        <f t="shared" si="11"/>
        <v>0</v>
      </c>
      <c r="T95" s="103">
        <f t="shared" si="11"/>
        <v>0</v>
      </c>
      <c r="U95" s="102"/>
    </row>
    <row r="96" spans="1:23" ht="32.450000000000003" customHeight="1" x14ac:dyDescent="0.3">
      <c r="B96" s="25"/>
      <c r="C96" s="101" t="s">
        <v>200</v>
      </c>
      <c r="D96" s="100">
        <f t="shared" ref="D96:K96" si="12">D79+D95</f>
        <v>110941.000866</v>
      </c>
      <c r="E96" s="100">
        <f t="shared" si="12"/>
        <v>0</v>
      </c>
      <c r="F96" s="100">
        <f t="shared" si="12"/>
        <v>5424.5622199999998</v>
      </c>
      <c r="G96" s="100">
        <f t="shared" si="12"/>
        <v>105516.43864600002</v>
      </c>
      <c r="H96" s="100">
        <f t="shared" si="12"/>
        <v>0</v>
      </c>
      <c r="I96" s="100">
        <f t="shared" si="12"/>
        <v>95503.886579999991</v>
      </c>
      <c r="J96" s="100">
        <f t="shared" si="12"/>
        <v>92552.708669999993</v>
      </c>
      <c r="K96" s="100">
        <f t="shared" si="12"/>
        <v>73615.456866000008</v>
      </c>
      <c r="L96" s="100"/>
      <c r="M96" s="100"/>
      <c r="N96" s="100"/>
      <c r="O96" s="100">
        <f>O79+O95</f>
        <v>14680.711803999999</v>
      </c>
      <c r="P96" s="100"/>
      <c r="Q96" s="100">
        <f>Q79+Q95</f>
        <v>5814.6812900000004</v>
      </c>
      <c r="R96" s="100">
        <f>R79+R95</f>
        <v>5814.6812900000004</v>
      </c>
      <c r="S96" s="100">
        <f>S79+S95</f>
        <v>0</v>
      </c>
      <c r="T96" s="100">
        <f>T79+T95</f>
        <v>0</v>
      </c>
      <c r="U96" s="99"/>
    </row>
    <row r="97" spans="2:22" ht="21.6" customHeight="1" x14ac:dyDescent="0.25">
      <c r="B97" s="128" t="s">
        <v>199</v>
      </c>
      <c r="C97" s="135"/>
      <c r="D97" s="135"/>
      <c r="E97" s="135"/>
      <c r="F97" s="135"/>
      <c r="G97" s="135"/>
      <c r="H97" s="136"/>
      <c r="I97" s="20"/>
      <c r="J97" s="6"/>
      <c r="K97" s="6"/>
      <c r="L97" s="6"/>
      <c r="M97" s="6"/>
      <c r="N97" s="6"/>
      <c r="O97" s="6"/>
      <c r="P97" s="6"/>
      <c r="Q97" s="9"/>
      <c r="R97" s="6"/>
      <c r="S97" s="6"/>
      <c r="T97" s="6"/>
      <c r="U97" s="6"/>
    </row>
    <row r="98" spans="2:22" ht="78.75" x14ac:dyDescent="0.25">
      <c r="B98" s="89">
        <v>1</v>
      </c>
      <c r="C98" s="51" t="s">
        <v>198</v>
      </c>
      <c r="D98" s="15">
        <f t="shared" ref="D98:D112" si="13">SUM(E98:H98)</f>
        <v>1487.5986700000001</v>
      </c>
      <c r="E98" s="15"/>
      <c r="F98" s="46"/>
      <c r="G98" s="71">
        <v>1487.5986700000001</v>
      </c>
      <c r="H98" s="46"/>
      <c r="I98" s="96">
        <v>2280.2660000000001</v>
      </c>
      <c r="J98" s="96">
        <v>2280.2660000000001</v>
      </c>
      <c r="K98" s="96">
        <v>1487.5986700000001</v>
      </c>
      <c r="L98" s="98" t="s">
        <v>43</v>
      </c>
      <c r="M98" s="75" t="s">
        <v>197</v>
      </c>
      <c r="N98" s="44">
        <v>43961</v>
      </c>
      <c r="O98" s="47">
        <f>J98-K98</f>
        <v>792.66732999999999</v>
      </c>
      <c r="P98" s="47"/>
      <c r="Q98" s="95">
        <f>SUM(R98:T98)</f>
        <v>1374.41697</v>
      </c>
      <c r="R98" s="47">
        <v>1374.41697</v>
      </c>
      <c r="S98" s="47"/>
      <c r="T98" s="47"/>
      <c r="U98" s="6"/>
      <c r="V98">
        <v>30001</v>
      </c>
    </row>
    <row r="99" spans="2:22" ht="47.25" x14ac:dyDescent="0.25">
      <c r="B99" s="24">
        <v>2</v>
      </c>
      <c r="C99" s="51" t="s">
        <v>196</v>
      </c>
      <c r="D99" s="15">
        <f t="shared" si="13"/>
        <v>180.05314999999999</v>
      </c>
      <c r="E99" s="97"/>
      <c r="F99" s="46"/>
      <c r="G99" s="71">
        <v>180.05314999999999</v>
      </c>
      <c r="H99" s="46"/>
      <c r="I99" s="20">
        <v>339.11599999999999</v>
      </c>
      <c r="J99" s="96">
        <v>339.11599999999999</v>
      </c>
      <c r="K99" s="96">
        <v>191.15304</v>
      </c>
      <c r="L99" s="96" t="s">
        <v>46</v>
      </c>
      <c r="M99" s="75" t="s">
        <v>195</v>
      </c>
      <c r="N99" s="44">
        <v>43917</v>
      </c>
      <c r="O99" s="47">
        <f>J99-K99</f>
        <v>147.96295999999998</v>
      </c>
      <c r="P99" s="47">
        <v>180.05314999999999</v>
      </c>
      <c r="Q99" s="95">
        <f>SUM(R99:T99)</f>
        <v>180.05314999999999</v>
      </c>
      <c r="R99" s="6">
        <v>180.05314999999999</v>
      </c>
      <c r="S99" s="6"/>
      <c r="T99" s="6"/>
      <c r="U99" s="19"/>
      <c r="V99">
        <v>44001</v>
      </c>
    </row>
    <row r="100" spans="2:22" ht="63" x14ac:dyDescent="0.25">
      <c r="B100" s="24">
        <v>3</v>
      </c>
      <c r="C100" s="51" t="s">
        <v>194</v>
      </c>
      <c r="D100" s="15">
        <f t="shared" si="13"/>
        <v>1428.8610799999999</v>
      </c>
      <c r="E100" s="78"/>
      <c r="F100" s="77"/>
      <c r="G100" s="71">
        <v>1428.8610799999999</v>
      </c>
      <c r="H100" s="77"/>
      <c r="I100" s="81">
        <v>2085.6840000000002</v>
      </c>
      <c r="J100" s="70">
        <v>2085.6840000000002</v>
      </c>
      <c r="K100" s="70">
        <v>1428.8610799999999</v>
      </c>
      <c r="L100" s="80" t="s">
        <v>193</v>
      </c>
      <c r="M100" s="75" t="s">
        <v>192</v>
      </c>
      <c r="N100" s="91">
        <v>43944</v>
      </c>
      <c r="O100" s="47">
        <f>J100-K100</f>
        <v>656.82292000000029</v>
      </c>
      <c r="P100" s="69"/>
      <c r="Q100" s="68"/>
      <c r="R100" s="67"/>
      <c r="S100" s="67"/>
      <c r="T100" s="67"/>
      <c r="U100" s="19"/>
      <c r="V100">
        <v>49001</v>
      </c>
    </row>
    <row r="101" spans="2:22" ht="47.25" x14ac:dyDescent="0.25">
      <c r="B101" s="24">
        <v>4</v>
      </c>
      <c r="C101" s="51" t="s">
        <v>191</v>
      </c>
      <c r="D101" s="15">
        <f t="shared" si="13"/>
        <v>277.93588999999997</v>
      </c>
      <c r="E101" s="78"/>
      <c r="F101" s="77"/>
      <c r="G101" s="71">
        <v>277.93588999999997</v>
      </c>
      <c r="H101" s="77"/>
      <c r="I101" s="81">
        <v>280.74333000000001</v>
      </c>
      <c r="J101" s="70">
        <v>280.74333000000001</v>
      </c>
      <c r="K101" s="94">
        <v>277.93588999999997</v>
      </c>
      <c r="L101" s="94" t="s">
        <v>153</v>
      </c>
      <c r="M101" s="75" t="s">
        <v>190</v>
      </c>
      <c r="N101" s="93">
        <v>43989</v>
      </c>
      <c r="O101" s="49">
        <f>J101-K101</f>
        <v>2.8074400000000423</v>
      </c>
      <c r="P101" s="92"/>
      <c r="Q101" s="68"/>
      <c r="R101" s="67"/>
      <c r="S101" s="67"/>
      <c r="T101" s="67"/>
      <c r="U101" s="19">
        <v>43903</v>
      </c>
      <c r="V101">
        <v>67001</v>
      </c>
    </row>
    <row r="102" spans="2:22" ht="63" x14ac:dyDescent="0.25">
      <c r="B102" s="24">
        <v>5</v>
      </c>
      <c r="C102" s="51" t="s">
        <v>189</v>
      </c>
      <c r="D102" s="15">
        <f t="shared" si="13"/>
        <v>281.81</v>
      </c>
      <c r="E102" s="78"/>
      <c r="F102" s="77"/>
      <c r="G102" s="71">
        <v>281.81</v>
      </c>
      <c r="H102" s="77"/>
      <c r="I102" s="81"/>
      <c r="J102" s="70"/>
      <c r="K102" s="70"/>
      <c r="L102" s="70" t="s">
        <v>46</v>
      </c>
      <c r="M102" s="67" t="s">
        <v>6</v>
      </c>
      <c r="N102" s="67"/>
      <c r="O102" s="67"/>
      <c r="P102" s="67"/>
      <c r="Q102" s="90">
        <f>SUM(R102:T102)</f>
        <v>281.81</v>
      </c>
      <c r="R102" s="67">
        <v>281.81</v>
      </c>
      <c r="S102" s="67"/>
      <c r="T102" s="67"/>
      <c r="U102" s="19"/>
      <c r="V102" t="s">
        <v>6</v>
      </c>
    </row>
    <row r="103" spans="2:22" ht="70.150000000000006" customHeight="1" x14ac:dyDescent="0.25">
      <c r="B103" s="89">
        <v>6</v>
      </c>
      <c r="C103" s="23" t="s">
        <v>188</v>
      </c>
      <c r="D103" s="15">
        <f t="shared" si="13"/>
        <v>610</v>
      </c>
      <c r="E103" s="78"/>
      <c r="F103" s="77"/>
      <c r="G103" s="71">
        <v>610</v>
      </c>
      <c r="H103" s="77"/>
      <c r="I103" s="81">
        <v>872.69</v>
      </c>
      <c r="J103" s="70">
        <v>872.69</v>
      </c>
      <c r="K103" s="70">
        <v>610</v>
      </c>
      <c r="L103" s="70" t="s">
        <v>50</v>
      </c>
      <c r="M103" s="75" t="s">
        <v>187</v>
      </c>
      <c r="N103" s="91">
        <v>43975</v>
      </c>
      <c r="O103" s="69">
        <f>J103-K103</f>
        <v>262.69000000000005</v>
      </c>
      <c r="P103" s="69"/>
      <c r="Q103" s="90"/>
      <c r="R103" s="67"/>
      <c r="S103" s="67"/>
      <c r="T103" s="67"/>
      <c r="U103" s="6"/>
      <c r="V103">
        <v>81001</v>
      </c>
    </row>
    <row r="104" spans="2:22" ht="63" x14ac:dyDescent="0.25">
      <c r="B104" s="24">
        <v>7</v>
      </c>
      <c r="C104" s="23" t="s">
        <v>186</v>
      </c>
      <c r="D104" s="15">
        <f t="shared" si="13"/>
        <v>694.74123999999995</v>
      </c>
      <c r="E104" s="78"/>
      <c r="F104" s="77"/>
      <c r="G104" s="71">
        <v>694.74123999999995</v>
      </c>
      <c r="H104" s="77"/>
      <c r="I104" s="81">
        <v>1379.5719999999999</v>
      </c>
      <c r="J104" s="70">
        <v>1379.5719999999999</v>
      </c>
      <c r="K104" s="70">
        <v>694.74123999999995</v>
      </c>
      <c r="L104" s="80" t="s">
        <v>109</v>
      </c>
      <c r="M104" s="67" t="s">
        <v>185</v>
      </c>
      <c r="N104" s="67"/>
      <c r="O104" s="69">
        <f>J104-K104</f>
        <v>684.83075999999994</v>
      </c>
      <c r="P104" s="69"/>
      <c r="Q104" s="90"/>
      <c r="R104" s="67"/>
      <c r="S104" s="67"/>
      <c r="T104" s="67"/>
      <c r="U104" s="19">
        <v>43895</v>
      </c>
      <c r="V104">
        <v>93001</v>
      </c>
    </row>
    <row r="105" spans="2:22" ht="63" x14ac:dyDescent="0.25">
      <c r="B105" s="24">
        <v>8</v>
      </c>
      <c r="C105" s="23" t="s">
        <v>184</v>
      </c>
      <c r="D105" s="16">
        <f t="shared" si="13"/>
        <v>645.37400000000002</v>
      </c>
      <c r="E105" s="74"/>
      <c r="F105" s="76"/>
      <c r="G105" s="71">
        <v>645.37400000000002</v>
      </c>
      <c r="H105" s="76"/>
      <c r="I105" s="86">
        <v>925.19899999999996</v>
      </c>
      <c r="J105" s="86">
        <v>925.19899999999996</v>
      </c>
      <c r="K105" s="70">
        <v>645.37400000000002</v>
      </c>
      <c r="L105" s="80" t="s">
        <v>116</v>
      </c>
      <c r="M105" s="67" t="s">
        <v>183</v>
      </c>
      <c r="N105" s="67"/>
      <c r="O105" s="69">
        <f>J105-K105</f>
        <v>279.82499999999993</v>
      </c>
      <c r="P105" s="69"/>
      <c r="Q105" s="90"/>
      <c r="R105" s="67"/>
      <c r="S105" s="67"/>
      <c r="T105" s="67"/>
      <c r="U105" s="19">
        <v>43934</v>
      </c>
      <c r="V105">
        <v>139001</v>
      </c>
    </row>
    <row r="106" spans="2:22" ht="136.9" customHeight="1" x14ac:dyDescent="0.25">
      <c r="B106" s="89">
        <v>9</v>
      </c>
      <c r="C106" s="23" t="s">
        <v>182</v>
      </c>
      <c r="D106" s="71">
        <f t="shared" si="13"/>
        <v>280</v>
      </c>
      <c r="E106" s="88"/>
      <c r="F106" s="87"/>
      <c r="G106" s="71">
        <v>280</v>
      </c>
      <c r="H106" s="76"/>
      <c r="I106" s="86"/>
      <c r="J106" s="70"/>
      <c r="K106" s="70"/>
      <c r="L106" s="80"/>
      <c r="M106" s="67"/>
      <c r="N106" s="67"/>
      <c r="O106" s="69"/>
      <c r="P106" s="69"/>
      <c r="Q106" s="90">
        <f>SUM(R106:T106)</f>
        <v>84</v>
      </c>
      <c r="R106" s="67">
        <v>84</v>
      </c>
      <c r="S106" s="67"/>
      <c r="T106" s="67"/>
      <c r="U106" s="19"/>
    </row>
    <row r="107" spans="2:22" ht="53.45" customHeight="1" x14ac:dyDescent="0.25">
      <c r="B107" s="24">
        <v>10</v>
      </c>
      <c r="C107" s="23" t="s">
        <v>181</v>
      </c>
      <c r="D107" s="71">
        <f t="shared" si="13"/>
        <v>635.85</v>
      </c>
      <c r="E107" s="88"/>
      <c r="F107" s="87"/>
      <c r="G107" s="71">
        <v>635.85</v>
      </c>
      <c r="H107" s="76"/>
      <c r="I107" s="86">
        <v>635.85</v>
      </c>
      <c r="J107" s="86">
        <v>635.85</v>
      </c>
      <c r="K107" s="70"/>
      <c r="L107" s="80"/>
      <c r="M107" s="67"/>
      <c r="N107" s="67"/>
      <c r="O107" s="69"/>
      <c r="P107" s="69"/>
      <c r="Q107" s="68"/>
      <c r="R107" s="67"/>
      <c r="S107" s="67"/>
      <c r="T107" s="67"/>
      <c r="U107" s="19">
        <v>43943</v>
      </c>
      <c r="V107">
        <v>193001</v>
      </c>
    </row>
    <row r="108" spans="2:22" ht="46.9" customHeight="1" x14ac:dyDescent="0.25">
      <c r="B108" s="24">
        <v>11</v>
      </c>
      <c r="C108" s="23" t="s">
        <v>180</v>
      </c>
      <c r="D108" s="71">
        <f t="shared" si="13"/>
        <v>732.86199999999997</v>
      </c>
      <c r="E108" s="88"/>
      <c r="F108" s="87"/>
      <c r="G108" s="71">
        <v>732.86199999999997</v>
      </c>
      <c r="H108" s="76"/>
      <c r="I108" s="86">
        <v>732.86199999999997</v>
      </c>
      <c r="J108" s="86">
        <v>732.86199999999997</v>
      </c>
      <c r="K108" s="70"/>
      <c r="L108" s="80"/>
      <c r="M108" s="67"/>
      <c r="N108" s="67"/>
      <c r="O108" s="69"/>
      <c r="P108" s="69"/>
      <c r="Q108" s="68"/>
      <c r="R108" s="67"/>
      <c r="S108" s="67"/>
      <c r="T108" s="67"/>
      <c r="U108" s="19">
        <v>43943</v>
      </c>
      <c r="V108">
        <v>192001</v>
      </c>
    </row>
    <row r="109" spans="2:22" ht="49.9" customHeight="1" x14ac:dyDescent="0.25">
      <c r="B109" s="89">
        <v>12</v>
      </c>
      <c r="C109" s="23" t="s">
        <v>179</v>
      </c>
      <c r="D109" s="71">
        <f t="shared" si="13"/>
        <v>1000</v>
      </c>
      <c r="E109" s="88"/>
      <c r="F109" s="87"/>
      <c r="G109" s="71">
        <v>1000</v>
      </c>
      <c r="H109" s="76"/>
      <c r="I109" s="86">
        <v>1000</v>
      </c>
      <c r="J109" s="86">
        <v>1000</v>
      </c>
      <c r="K109" s="70"/>
      <c r="L109" s="80"/>
      <c r="M109" s="67"/>
      <c r="N109" s="67"/>
      <c r="O109" s="69"/>
      <c r="P109" s="69"/>
      <c r="Q109" s="68"/>
      <c r="R109" s="67"/>
      <c r="S109" s="67"/>
      <c r="T109" s="67"/>
      <c r="U109" s="19">
        <v>43943</v>
      </c>
      <c r="V109">
        <v>191001</v>
      </c>
    </row>
    <row r="110" spans="2:22" ht="38.450000000000003" customHeight="1" x14ac:dyDescent="0.25">
      <c r="B110" s="24">
        <v>13</v>
      </c>
      <c r="C110" s="23" t="s">
        <v>178</v>
      </c>
      <c r="D110" s="71">
        <f t="shared" si="13"/>
        <v>250</v>
      </c>
      <c r="E110" s="88"/>
      <c r="F110" s="87"/>
      <c r="G110" s="71">
        <v>250</v>
      </c>
      <c r="H110" s="76"/>
      <c r="I110" s="86"/>
      <c r="J110" s="70"/>
      <c r="K110" s="70"/>
      <c r="L110" s="80"/>
      <c r="M110" s="67"/>
      <c r="N110" s="67"/>
      <c r="O110" s="69"/>
      <c r="P110" s="69"/>
      <c r="Q110" s="68"/>
      <c r="R110" s="67"/>
      <c r="S110" s="67"/>
      <c r="T110" s="67"/>
      <c r="U110" s="19"/>
    </row>
    <row r="111" spans="2:22" ht="67.150000000000006" customHeight="1" x14ac:dyDescent="0.25">
      <c r="B111" s="24">
        <v>14</v>
      </c>
      <c r="C111" s="23" t="s">
        <v>177</v>
      </c>
      <c r="D111" s="71">
        <f t="shared" si="13"/>
        <v>6453.02</v>
      </c>
      <c r="E111" s="88"/>
      <c r="F111" s="71">
        <v>6388.4898000000003</v>
      </c>
      <c r="G111" s="71">
        <v>64.530199999999994</v>
      </c>
      <c r="H111" s="76"/>
      <c r="I111" s="86">
        <v>6453.02</v>
      </c>
      <c r="J111" s="86">
        <v>6453.02</v>
      </c>
      <c r="K111" s="70"/>
      <c r="L111" s="80"/>
      <c r="M111" s="67"/>
      <c r="N111" s="67"/>
      <c r="O111" s="69"/>
      <c r="P111" s="69"/>
      <c r="Q111" s="68"/>
      <c r="R111" s="67"/>
      <c r="S111" s="67"/>
      <c r="T111" s="67"/>
      <c r="U111" s="19">
        <v>43945</v>
      </c>
      <c r="V111">
        <v>20001</v>
      </c>
    </row>
    <row r="112" spans="2:22" ht="32.450000000000003" customHeight="1" x14ac:dyDescent="0.25">
      <c r="B112" s="89">
        <v>15</v>
      </c>
      <c r="C112" s="23" t="s">
        <v>176</v>
      </c>
      <c r="D112" s="71">
        <f t="shared" si="13"/>
        <v>1272.9000000000001</v>
      </c>
      <c r="E112" s="88"/>
      <c r="F112" s="87"/>
      <c r="G112" s="71">
        <v>1272.9000000000001</v>
      </c>
      <c r="H112" s="76"/>
      <c r="I112" s="86"/>
      <c r="J112" s="70"/>
      <c r="K112" s="70"/>
      <c r="L112" s="80"/>
      <c r="M112" s="67"/>
      <c r="N112" s="67"/>
      <c r="O112" s="69"/>
      <c r="P112" s="69"/>
      <c r="Q112" s="68"/>
      <c r="R112" s="67"/>
      <c r="S112" s="67"/>
      <c r="T112" s="67"/>
      <c r="U112" s="19"/>
    </row>
    <row r="113" spans="2:23" ht="34.15" customHeight="1" x14ac:dyDescent="0.25">
      <c r="B113" s="85"/>
      <c r="C113" s="84" t="s">
        <v>136</v>
      </c>
      <c r="D113" s="83">
        <f t="shared" ref="D113:K113" si="14">SUM(D98:D112)</f>
        <v>16231.00603</v>
      </c>
      <c r="E113" s="83">
        <f t="shared" si="14"/>
        <v>0</v>
      </c>
      <c r="F113" s="83">
        <f t="shared" si="14"/>
        <v>6388.4898000000003</v>
      </c>
      <c r="G113" s="83">
        <f t="shared" si="14"/>
        <v>9842.5162299999993</v>
      </c>
      <c r="H113" s="83">
        <f t="shared" si="14"/>
        <v>0</v>
      </c>
      <c r="I113" s="83">
        <f t="shared" si="14"/>
        <v>16985.002329999999</v>
      </c>
      <c r="J113" s="83">
        <f t="shared" si="14"/>
        <v>16985.002329999999</v>
      </c>
      <c r="K113" s="83">
        <f t="shared" si="14"/>
        <v>5335.66392</v>
      </c>
      <c r="L113" s="83"/>
      <c r="M113" s="83"/>
      <c r="N113" s="83"/>
      <c r="O113" s="83">
        <f t="shared" ref="O113:T113" si="15">SUM(O98:O112)</f>
        <v>2827.6064099999999</v>
      </c>
      <c r="P113" s="83">
        <f t="shared" si="15"/>
        <v>180.05314999999999</v>
      </c>
      <c r="Q113" s="83">
        <f t="shared" si="15"/>
        <v>1920.2801199999999</v>
      </c>
      <c r="R113" s="83">
        <f t="shared" si="15"/>
        <v>1920.2801199999999</v>
      </c>
      <c r="S113" s="83">
        <f t="shared" si="15"/>
        <v>0</v>
      </c>
      <c r="T113" s="83">
        <f t="shared" si="15"/>
        <v>0</v>
      </c>
      <c r="U113" s="82"/>
    </row>
    <row r="114" spans="2:23" ht="22.9" customHeight="1" x14ac:dyDescent="0.25">
      <c r="B114" s="128" t="s">
        <v>175</v>
      </c>
      <c r="C114" s="129"/>
      <c r="D114" s="129"/>
      <c r="E114" s="129"/>
      <c r="F114" s="129"/>
      <c r="G114" s="129"/>
      <c r="H114" s="130"/>
      <c r="I114" s="81"/>
      <c r="J114" s="70"/>
      <c r="K114" s="70"/>
      <c r="L114" s="70"/>
      <c r="M114" s="67"/>
      <c r="N114" s="67"/>
      <c r="O114" s="67"/>
      <c r="P114" s="67"/>
      <c r="Q114" s="68"/>
      <c r="R114" s="67"/>
      <c r="S114" s="67"/>
      <c r="T114" s="67"/>
      <c r="U114" s="19"/>
    </row>
    <row r="115" spans="2:23" ht="47.25" x14ac:dyDescent="0.25">
      <c r="B115" s="24">
        <v>1</v>
      </c>
      <c r="C115" s="23" t="s">
        <v>174</v>
      </c>
      <c r="D115" s="15">
        <f t="shared" ref="D115:D121" si="16">SUM(E115:H115)</f>
        <v>2426.8279699999998</v>
      </c>
      <c r="E115" s="78"/>
      <c r="F115" s="77"/>
      <c r="G115" s="71"/>
      <c r="H115" s="70">
        <v>2426.8279699999998</v>
      </c>
      <c r="I115" s="81">
        <v>2906.3809999999999</v>
      </c>
      <c r="J115" s="70">
        <v>2906.3809999999999</v>
      </c>
      <c r="K115" s="70">
        <v>2426.8279699999998</v>
      </c>
      <c r="L115" s="70" t="s">
        <v>29</v>
      </c>
      <c r="M115" s="75" t="s">
        <v>173</v>
      </c>
      <c r="N115" s="44">
        <v>44008</v>
      </c>
      <c r="O115" s="69">
        <f t="shared" ref="O115:O121" si="17">J115-K115</f>
        <v>479.55303000000004</v>
      </c>
      <c r="P115" s="67"/>
      <c r="Q115" s="68"/>
      <c r="R115" s="67"/>
      <c r="S115" s="67"/>
      <c r="T115" s="67"/>
      <c r="U115" s="19">
        <v>43913</v>
      </c>
      <c r="V115">
        <v>110001</v>
      </c>
    </row>
    <row r="116" spans="2:23" ht="63" x14ac:dyDescent="0.25">
      <c r="B116" s="24">
        <v>2</v>
      </c>
      <c r="C116" s="23" t="s">
        <v>172</v>
      </c>
      <c r="D116" s="79">
        <f t="shared" si="16"/>
        <v>1943.2447999999999</v>
      </c>
      <c r="E116" s="78"/>
      <c r="F116" s="77"/>
      <c r="G116" s="71"/>
      <c r="H116" s="70">
        <v>1943.2447999999999</v>
      </c>
      <c r="I116" s="81">
        <v>2429.056</v>
      </c>
      <c r="J116" s="70">
        <v>2429.056</v>
      </c>
      <c r="K116" s="70">
        <v>1943.2447999999999</v>
      </c>
      <c r="L116" s="80" t="s">
        <v>25</v>
      </c>
      <c r="M116" s="75" t="s">
        <v>171</v>
      </c>
      <c r="N116" s="44">
        <v>44046</v>
      </c>
      <c r="O116" s="69">
        <f t="shared" si="17"/>
        <v>485.8112000000001</v>
      </c>
      <c r="P116" s="67"/>
      <c r="Q116" s="68"/>
      <c r="R116" s="67"/>
      <c r="S116" s="67"/>
      <c r="T116" s="67"/>
      <c r="U116" s="19">
        <v>43913</v>
      </c>
      <c r="V116">
        <v>112001</v>
      </c>
    </row>
    <row r="117" spans="2:23" ht="78.75" x14ac:dyDescent="0.25">
      <c r="B117" s="24">
        <v>3</v>
      </c>
      <c r="C117" s="23" t="s">
        <v>170</v>
      </c>
      <c r="D117" s="79">
        <f t="shared" si="16"/>
        <v>2997.8964299999998</v>
      </c>
      <c r="E117" s="78"/>
      <c r="F117" s="77"/>
      <c r="G117" s="70">
        <v>2997.8964299999998</v>
      </c>
      <c r="H117" s="71"/>
      <c r="I117" s="71">
        <v>3526.9380000000001</v>
      </c>
      <c r="J117" s="70">
        <v>3526.9380000000001</v>
      </c>
      <c r="K117" s="70">
        <v>2997.8964299999998</v>
      </c>
      <c r="L117" s="70" t="s">
        <v>169</v>
      </c>
      <c r="M117" s="75" t="s">
        <v>168</v>
      </c>
      <c r="N117" s="69">
        <v>44031</v>
      </c>
      <c r="O117" s="69">
        <f t="shared" si="17"/>
        <v>529.04157000000032</v>
      </c>
      <c r="P117" s="67"/>
      <c r="Q117" s="68"/>
      <c r="R117" s="67"/>
      <c r="S117" s="67"/>
      <c r="T117" s="67"/>
      <c r="U117" s="19">
        <v>43913</v>
      </c>
      <c r="V117">
        <v>118001</v>
      </c>
    </row>
    <row r="118" spans="2:23" ht="41.45" customHeight="1" x14ac:dyDescent="0.25">
      <c r="B118" s="24">
        <v>4</v>
      </c>
      <c r="C118" s="23" t="s">
        <v>167</v>
      </c>
      <c r="D118" s="73">
        <f t="shared" si="16"/>
        <v>3255.8</v>
      </c>
      <c r="E118" s="74"/>
      <c r="F118" s="76"/>
      <c r="G118" s="72">
        <v>3255.8</v>
      </c>
      <c r="H118" s="72"/>
      <c r="I118" s="71"/>
      <c r="J118" s="70"/>
      <c r="K118" s="70"/>
      <c r="L118" s="70"/>
      <c r="M118" s="67"/>
      <c r="N118" s="67"/>
      <c r="O118" s="69">
        <f t="shared" si="17"/>
        <v>0</v>
      </c>
      <c r="P118" s="67"/>
      <c r="Q118" s="68"/>
      <c r="R118" s="67"/>
      <c r="S118" s="67"/>
      <c r="T118" s="67"/>
      <c r="U118" s="19"/>
    </row>
    <row r="119" spans="2:23" ht="70.150000000000006" customHeight="1" x14ac:dyDescent="0.25">
      <c r="B119" s="24">
        <v>5</v>
      </c>
      <c r="C119" s="23" t="s">
        <v>166</v>
      </c>
      <c r="D119" s="73">
        <f t="shared" si="16"/>
        <v>6270.866</v>
      </c>
      <c r="E119" s="74"/>
      <c r="F119" s="73">
        <v>6208.1573399999997</v>
      </c>
      <c r="G119" s="72">
        <v>62.708660000000002</v>
      </c>
      <c r="H119" s="72"/>
      <c r="I119" s="71">
        <v>6270.866</v>
      </c>
      <c r="J119" s="70">
        <v>6270.866</v>
      </c>
      <c r="K119" s="70">
        <v>4891.2754800000002</v>
      </c>
      <c r="L119" s="70" t="s">
        <v>25</v>
      </c>
      <c r="M119" s="67" t="s">
        <v>165</v>
      </c>
      <c r="N119" s="69"/>
      <c r="O119" s="69">
        <f t="shared" si="17"/>
        <v>1379.5905199999997</v>
      </c>
      <c r="P119" s="67"/>
      <c r="Q119" s="68"/>
      <c r="R119" s="67"/>
      <c r="S119" s="67"/>
      <c r="T119" s="67"/>
      <c r="U119" s="19">
        <v>43945</v>
      </c>
      <c r="V119">
        <v>174001</v>
      </c>
    </row>
    <row r="120" spans="2:23" ht="69.599999999999994" customHeight="1" x14ac:dyDescent="0.25">
      <c r="B120" s="24">
        <v>6</v>
      </c>
      <c r="C120" s="23" t="s">
        <v>164</v>
      </c>
      <c r="D120" s="73">
        <f t="shared" si="16"/>
        <v>1315.86</v>
      </c>
      <c r="E120" s="74"/>
      <c r="F120" s="73">
        <v>1302.7013999999999</v>
      </c>
      <c r="G120" s="72">
        <v>13.1586</v>
      </c>
      <c r="H120" s="72"/>
      <c r="I120" s="71">
        <v>1315.86</v>
      </c>
      <c r="J120" s="70">
        <v>1315.86</v>
      </c>
      <c r="K120" s="70">
        <v>986.89499999999998</v>
      </c>
      <c r="L120" s="70" t="s">
        <v>163</v>
      </c>
      <c r="M120" s="75" t="s">
        <v>162</v>
      </c>
      <c r="N120" s="69"/>
      <c r="O120" s="69">
        <f t="shared" si="17"/>
        <v>328.96499999999992</v>
      </c>
      <c r="P120" s="67"/>
      <c r="Q120" s="68"/>
      <c r="R120" s="67"/>
      <c r="S120" s="67"/>
      <c r="T120" s="67"/>
      <c r="U120" s="19">
        <v>43945</v>
      </c>
      <c r="V120">
        <v>175001</v>
      </c>
    </row>
    <row r="121" spans="2:23" ht="67.150000000000006" customHeight="1" x14ac:dyDescent="0.25">
      <c r="B121" s="24">
        <v>7</v>
      </c>
      <c r="C121" s="23" t="s">
        <v>161</v>
      </c>
      <c r="D121" s="73">
        <f t="shared" si="16"/>
        <v>324.90199999999999</v>
      </c>
      <c r="E121" s="74"/>
      <c r="F121" s="73">
        <v>321.65298000000001</v>
      </c>
      <c r="G121" s="72">
        <v>3.2490199999999998</v>
      </c>
      <c r="H121" s="72"/>
      <c r="I121" s="71">
        <v>324.90199999999999</v>
      </c>
      <c r="J121" s="70">
        <v>324.90199999999999</v>
      </c>
      <c r="K121" s="70">
        <v>323.27749</v>
      </c>
      <c r="L121" s="70" t="s">
        <v>29</v>
      </c>
      <c r="M121" s="67" t="s">
        <v>160</v>
      </c>
      <c r="N121" s="67"/>
      <c r="O121" s="69">
        <f t="shared" si="17"/>
        <v>1.6245099999999866</v>
      </c>
      <c r="P121" s="67"/>
      <c r="Q121" s="68"/>
      <c r="R121" s="67"/>
      <c r="S121" s="67"/>
      <c r="T121" s="67"/>
      <c r="U121" s="19">
        <v>43945</v>
      </c>
      <c r="V121">
        <v>176001</v>
      </c>
    </row>
    <row r="122" spans="2:23" ht="31.5" x14ac:dyDescent="0.25">
      <c r="B122" s="11"/>
      <c r="C122" s="11" t="s">
        <v>159</v>
      </c>
      <c r="D122" s="53">
        <f t="shared" ref="D122:J122" si="18">SUM(D115:D121)</f>
        <v>18535.397199999996</v>
      </c>
      <c r="E122" s="53">
        <f t="shared" si="18"/>
        <v>0</v>
      </c>
      <c r="F122" s="53">
        <f t="shared" si="18"/>
        <v>7832.5117199999995</v>
      </c>
      <c r="G122" s="53">
        <f t="shared" si="18"/>
        <v>6332.8127100000002</v>
      </c>
      <c r="H122" s="53">
        <f t="shared" si="18"/>
        <v>4370.0727699999998</v>
      </c>
      <c r="I122" s="53">
        <f t="shared" si="18"/>
        <v>16774.002999999997</v>
      </c>
      <c r="J122" s="53">
        <f t="shared" si="18"/>
        <v>16774.002999999997</v>
      </c>
      <c r="K122" s="53">
        <f>SUM(K115:K118)</f>
        <v>7367.9691999999995</v>
      </c>
      <c r="L122" s="53"/>
      <c r="M122" s="53"/>
      <c r="N122" s="53"/>
      <c r="O122" s="53">
        <f t="shared" ref="O122:T122" si="19">SUM(O115:O118)</f>
        <v>1494.4058000000005</v>
      </c>
      <c r="P122" s="53">
        <f t="shared" si="19"/>
        <v>0</v>
      </c>
      <c r="Q122" s="53">
        <f t="shared" si="19"/>
        <v>0</v>
      </c>
      <c r="R122" s="53">
        <f t="shared" si="19"/>
        <v>0</v>
      </c>
      <c r="S122" s="53">
        <f t="shared" si="19"/>
        <v>0</v>
      </c>
      <c r="T122" s="53">
        <f t="shared" si="19"/>
        <v>0</v>
      </c>
      <c r="U122" s="6"/>
    </row>
    <row r="123" spans="2:23" ht="34.15" customHeight="1" x14ac:dyDescent="0.25">
      <c r="B123" s="25"/>
      <c r="C123" s="11" t="s">
        <v>158</v>
      </c>
      <c r="D123" s="66">
        <f t="shared" ref="D123:K123" si="20">D113+D122</f>
        <v>34766.403229999996</v>
      </c>
      <c r="E123" s="66">
        <f t="shared" si="20"/>
        <v>0</v>
      </c>
      <c r="F123" s="66">
        <f t="shared" si="20"/>
        <v>14221.00152</v>
      </c>
      <c r="G123" s="66">
        <f t="shared" si="20"/>
        <v>16175.328939999999</v>
      </c>
      <c r="H123" s="65">
        <f t="shared" si="20"/>
        <v>4370.0727699999998</v>
      </c>
      <c r="I123" s="65">
        <f t="shared" si="20"/>
        <v>33759.00533</v>
      </c>
      <c r="J123" s="65">
        <f t="shared" si="20"/>
        <v>33759.00533</v>
      </c>
      <c r="K123" s="65">
        <f t="shared" si="20"/>
        <v>12703.633119999999</v>
      </c>
      <c r="L123" s="65"/>
      <c r="M123" s="65"/>
      <c r="N123" s="65"/>
      <c r="O123" s="65">
        <f t="shared" ref="O123:T123" si="21">O113+O122</f>
        <v>4322.0122100000008</v>
      </c>
      <c r="P123" s="65">
        <f t="shared" si="21"/>
        <v>180.05314999999999</v>
      </c>
      <c r="Q123" s="65">
        <f t="shared" si="21"/>
        <v>1920.2801199999999</v>
      </c>
      <c r="R123" s="65">
        <f t="shared" si="21"/>
        <v>1920.2801199999999</v>
      </c>
      <c r="S123" s="65">
        <f t="shared" si="21"/>
        <v>0</v>
      </c>
      <c r="T123" s="65">
        <f t="shared" si="21"/>
        <v>0</v>
      </c>
      <c r="U123" s="6"/>
    </row>
    <row r="124" spans="2:23" ht="15.75" x14ac:dyDescent="0.25">
      <c r="B124" s="134" t="s">
        <v>157</v>
      </c>
      <c r="C124" s="135"/>
      <c r="D124" s="135"/>
      <c r="E124" s="135"/>
      <c r="F124" s="135"/>
      <c r="G124" s="135"/>
      <c r="H124" s="136"/>
      <c r="I124" s="20"/>
      <c r="J124" s="6"/>
      <c r="K124" s="6"/>
      <c r="L124" s="6"/>
      <c r="M124" s="6"/>
      <c r="N124" s="6"/>
      <c r="O124" s="6"/>
      <c r="P124" s="6"/>
      <c r="Q124" s="9"/>
      <c r="R124" s="6"/>
      <c r="S124" s="6"/>
      <c r="T124" s="6"/>
      <c r="U124" s="6"/>
    </row>
    <row r="125" spans="2:23" ht="40.9" customHeight="1" x14ac:dyDescent="0.25">
      <c r="B125" s="24">
        <v>1</v>
      </c>
      <c r="C125" s="51" t="s">
        <v>156</v>
      </c>
      <c r="D125" s="15">
        <f t="shared" ref="D125:D133" si="22">SUM(E125:H125)</f>
        <v>1496.57249</v>
      </c>
      <c r="E125" s="29"/>
      <c r="F125" s="46"/>
      <c r="G125" s="21">
        <v>1496.57249</v>
      </c>
      <c r="H125" s="46"/>
      <c r="I125" s="20">
        <v>2211.8409999999999</v>
      </c>
      <c r="J125" s="20">
        <v>2211.8409999999999</v>
      </c>
      <c r="K125" s="20">
        <v>1496.57249</v>
      </c>
      <c r="L125" s="48" t="s">
        <v>99</v>
      </c>
      <c r="M125" s="6" t="s">
        <v>155</v>
      </c>
      <c r="N125" s="6"/>
      <c r="O125" s="40">
        <f>J125-K125</f>
        <v>715.26850999999988</v>
      </c>
      <c r="P125" s="40"/>
      <c r="Q125" s="9"/>
      <c r="R125" s="6"/>
      <c r="S125" s="6"/>
      <c r="T125" s="6"/>
      <c r="U125" s="6"/>
      <c r="V125">
        <v>72001</v>
      </c>
    </row>
    <row r="126" spans="2:23" ht="47.25" x14ac:dyDescent="0.25">
      <c r="B126" s="24">
        <v>2</v>
      </c>
      <c r="C126" s="51" t="s">
        <v>154</v>
      </c>
      <c r="D126" s="15">
        <f t="shared" si="22"/>
        <v>4286.1270599999998</v>
      </c>
      <c r="E126" s="29"/>
      <c r="F126" s="46"/>
      <c r="G126" s="21">
        <v>4286.1270599999998</v>
      </c>
      <c r="H126" s="46"/>
      <c r="I126" s="20">
        <v>5688.5940000000001</v>
      </c>
      <c r="J126" s="20">
        <v>5688.5940000000001</v>
      </c>
      <c r="K126" s="20">
        <v>4286.1270599999998</v>
      </c>
      <c r="L126" s="48" t="s">
        <v>153</v>
      </c>
      <c r="M126" s="45" t="s">
        <v>152</v>
      </c>
      <c r="N126" s="44">
        <v>43946</v>
      </c>
      <c r="O126" s="47">
        <f>J126-K126</f>
        <v>1402.4669400000002</v>
      </c>
      <c r="P126" s="47"/>
      <c r="Q126" s="9"/>
      <c r="R126" s="6"/>
      <c r="S126" s="6"/>
      <c r="T126" s="6"/>
      <c r="U126" s="6"/>
      <c r="V126">
        <v>17001</v>
      </c>
    </row>
    <row r="127" spans="2:23" ht="47.25" x14ac:dyDescent="0.25">
      <c r="B127" s="24">
        <v>3</v>
      </c>
      <c r="C127" s="51" t="s">
        <v>151</v>
      </c>
      <c r="D127" s="15">
        <f t="shared" si="22"/>
        <v>1556.6973</v>
      </c>
      <c r="E127" s="29"/>
      <c r="F127" s="46"/>
      <c r="G127" s="21">
        <v>1556.6973</v>
      </c>
      <c r="H127" s="46"/>
      <c r="I127" s="20">
        <v>2638.47</v>
      </c>
      <c r="J127" s="20">
        <v>2638.47</v>
      </c>
      <c r="K127" s="20">
        <v>1556.6973</v>
      </c>
      <c r="L127" s="20" t="s">
        <v>148</v>
      </c>
      <c r="M127" s="45" t="s">
        <v>150</v>
      </c>
      <c r="N127" s="44">
        <v>43978</v>
      </c>
      <c r="O127" s="47">
        <f>J127-K127</f>
        <v>1081.7726999999998</v>
      </c>
      <c r="P127" s="47"/>
      <c r="Q127" s="9"/>
      <c r="R127" s="6"/>
      <c r="S127" s="6"/>
      <c r="T127" s="6"/>
      <c r="U127" s="6"/>
      <c r="V127">
        <v>71003</v>
      </c>
    </row>
    <row r="128" spans="2:23" ht="49.9" customHeight="1" x14ac:dyDescent="0.25">
      <c r="B128" s="24">
        <v>4</v>
      </c>
      <c r="C128" s="51" t="s">
        <v>149</v>
      </c>
      <c r="D128" s="15">
        <f t="shared" si="22"/>
        <v>1408.2737999999999</v>
      </c>
      <c r="E128" s="29"/>
      <c r="F128" s="46"/>
      <c r="G128" s="21">
        <v>1408.2737999999999</v>
      </c>
      <c r="H128" s="46"/>
      <c r="I128" s="20">
        <v>2492.52</v>
      </c>
      <c r="J128" s="20">
        <v>2492.52</v>
      </c>
      <c r="K128" s="20">
        <v>1408.2737999999999</v>
      </c>
      <c r="L128" s="20" t="s">
        <v>148</v>
      </c>
      <c r="M128" s="6" t="s">
        <v>147</v>
      </c>
      <c r="N128" s="6"/>
      <c r="O128" s="47">
        <f>J128-K128</f>
        <v>1084.2462</v>
      </c>
      <c r="P128" s="47"/>
      <c r="Q128" s="9"/>
      <c r="R128" s="6"/>
      <c r="S128" s="6"/>
      <c r="T128" s="6"/>
      <c r="U128" s="6"/>
      <c r="V128">
        <v>70001</v>
      </c>
      <c r="W128" s="64"/>
    </row>
    <row r="129" spans="2:22" ht="65.45" customHeight="1" x14ac:dyDescent="0.25">
      <c r="B129" s="24">
        <v>5</v>
      </c>
      <c r="C129" s="51" t="s">
        <v>146</v>
      </c>
      <c r="D129" s="15">
        <f t="shared" si="22"/>
        <v>391.95643999999999</v>
      </c>
      <c r="E129" s="29"/>
      <c r="F129" s="46"/>
      <c r="G129" s="21">
        <v>391.95643999999999</v>
      </c>
      <c r="H129" s="46"/>
      <c r="I129" s="20">
        <v>592.66300000000001</v>
      </c>
      <c r="J129" s="20">
        <v>592.66300000000001</v>
      </c>
      <c r="K129" s="20">
        <v>391.95643999999999</v>
      </c>
      <c r="L129" s="48" t="s">
        <v>145</v>
      </c>
      <c r="M129" s="6" t="s">
        <v>144</v>
      </c>
      <c r="N129" s="6"/>
      <c r="O129" s="6">
        <f>J129-K129</f>
        <v>200.70656000000002</v>
      </c>
      <c r="P129" s="6"/>
      <c r="Q129" s="9"/>
      <c r="R129" s="6"/>
      <c r="S129" s="6"/>
      <c r="T129" s="6"/>
      <c r="U129" s="19">
        <v>43895</v>
      </c>
      <c r="V129">
        <v>85001</v>
      </c>
    </row>
    <row r="130" spans="2:22" ht="76.150000000000006" customHeight="1" x14ac:dyDescent="0.25">
      <c r="B130" s="24">
        <v>6</v>
      </c>
      <c r="C130" s="51" t="s">
        <v>143</v>
      </c>
      <c r="D130" s="16">
        <f t="shared" si="22"/>
        <v>1004.0875099999998</v>
      </c>
      <c r="E130" s="21"/>
      <c r="F130" s="21">
        <v>628.65</v>
      </c>
      <c r="G130" s="21">
        <f>339.84+39.68051-4.083</f>
        <v>375.43750999999992</v>
      </c>
      <c r="H130" s="46"/>
      <c r="I130" s="20"/>
      <c r="J130" s="20"/>
      <c r="K130" s="20"/>
      <c r="L130" s="48"/>
      <c r="M130" s="6"/>
      <c r="N130" s="6"/>
      <c r="O130" s="6"/>
      <c r="P130" s="6"/>
      <c r="Q130" s="9"/>
      <c r="R130" s="6"/>
      <c r="S130" s="6"/>
      <c r="T130" s="6"/>
      <c r="U130" s="19">
        <v>43948</v>
      </c>
      <c r="V130" t="s">
        <v>142</v>
      </c>
    </row>
    <row r="131" spans="2:22" ht="55.15" customHeight="1" x14ac:dyDescent="0.25">
      <c r="B131" s="24">
        <v>7</v>
      </c>
      <c r="C131" s="51" t="s">
        <v>141</v>
      </c>
      <c r="D131" s="16">
        <f t="shared" si="22"/>
        <v>120</v>
      </c>
      <c r="E131" s="21"/>
      <c r="F131" s="22"/>
      <c r="G131" s="21">
        <v>120</v>
      </c>
      <c r="H131" s="46"/>
      <c r="I131" s="20"/>
      <c r="J131" s="20"/>
      <c r="K131" s="20"/>
      <c r="L131" s="48"/>
      <c r="M131" s="6"/>
      <c r="N131" s="6"/>
      <c r="O131" s="6"/>
      <c r="P131" s="6"/>
      <c r="Q131" s="9"/>
      <c r="R131" s="6"/>
      <c r="S131" s="6"/>
      <c r="T131" s="6"/>
      <c r="U131" s="19"/>
    </row>
    <row r="132" spans="2:22" ht="49.9" customHeight="1" x14ac:dyDescent="0.25">
      <c r="B132" s="24">
        <v>8</v>
      </c>
      <c r="C132" s="51" t="s">
        <v>140</v>
      </c>
      <c r="D132" s="16">
        <f t="shared" si="22"/>
        <v>157.30000000000001</v>
      </c>
      <c r="E132" s="21"/>
      <c r="F132" s="22"/>
      <c r="G132" s="21">
        <v>157.30000000000001</v>
      </c>
      <c r="H132" s="22"/>
      <c r="I132" s="50">
        <v>157.30000000000001</v>
      </c>
      <c r="J132" s="50">
        <v>157.30000000000001</v>
      </c>
      <c r="K132" s="20">
        <v>149.435</v>
      </c>
      <c r="L132" s="48" t="s">
        <v>139</v>
      </c>
      <c r="M132" s="6" t="s">
        <v>138</v>
      </c>
      <c r="N132" s="6"/>
      <c r="O132" s="47">
        <f>J132-K132</f>
        <v>7.8650000000000091</v>
      </c>
      <c r="P132" s="6"/>
      <c r="Q132" s="9"/>
      <c r="R132" s="6"/>
      <c r="S132" s="6"/>
      <c r="T132" s="6"/>
      <c r="U132" s="19">
        <v>43949</v>
      </c>
      <c r="V132">
        <v>161001</v>
      </c>
    </row>
    <row r="133" spans="2:22" ht="63.6" customHeight="1" x14ac:dyDescent="0.25">
      <c r="B133" s="24">
        <v>9</v>
      </c>
      <c r="C133" s="23" t="s">
        <v>137</v>
      </c>
      <c r="D133" s="38">
        <f t="shared" si="22"/>
        <v>3296.6080000000002</v>
      </c>
      <c r="E133" s="36"/>
      <c r="F133" s="36"/>
      <c r="G133" s="36">
        <v>3296.6080000000002</v>
      </c>
      <c r="H133" s="37"/>
      <c r="I133" s="36">
        <v>3296.6080000000002</v>
      </c>
      <c r="J133" s="36">
        <v>3296.6080000000002</v>
      </c>
      <c r="K133" s="34"/>
      <c r="L133" s="63"/>
      <c r="M133" s="33"/>
      <c r="N133" s="33"/>
      <c r="O133" s="33"/>
      <c r="P133" s="33"/>
      <c r="Q133" s="33"/>
      <c r="R133" s="33"/>
      <c r="S133" s="33"/>
      <c r="T133" s="33"/>
      <c r="U133" s="32">
        <v>43949</v>
      </c>
    </row>
    <row r="134" spans="2:22" ht="34.9" customHeight="1" x14ac:dyDescent="0.25">
      <c r="B134" s="24"/>
      <c r="C134" s="11" t="s">
        <v>136</v>
      </c>
      <c r="D134" s="53">
        <f t="shared" ref="D134:K134" si="23">SUM(D125:D133)</f>
        <v>13717.622599999999</v>
      </c>
      <c r="E134" s="53">
        <f t="shared" si="23"/>
        <v>0</v>
      </c>
      <c r="F134" s="53">
        <f t="shared" si="23"/>
        <v>628.65</v>
      </c>
      <c r="G134" s="53">
        <f t="shared" si="23"/>
        <v>13088.972599999999</v>
      </c>
      <c r="H134" s="53">
        <f t="shared" si="23"/>
        <v>0</v>
      </c>
      <c r="I134" s="53">
        <f t="shared" si="23"/>
        <v>17077.995999999999</v>
      </c>
      <c r="J134" s="53">
        <f t="shared" si="23"/>
        <v>17077.995999999999</v>
      </c>
      <c r="K134" s="53">
        <f t="shared" si="23"/>
        <v>9289.0620899999994</v>
      </c>
      <c r="L134" s="53"/>
      <c r="M134" s="53"/>
      <c r="N134" s="53">
        <f>SUM(N125:N133)</f>
        <v>87924</v>
      </c>
      <c r="O134" s="53">
        <f>SUM(O125:O133)</f>
        <v>4492.3259099999987</v>
      </c>
      <c r="P134" s="53"/>
      <c r="Q134" s="53">
        <f>SUM(Q125:Q133)</f>
        <v>0</v>
      </c>
      <c r="R134" s="53">
        <f>SUM(R125:R133)</f>
        <v>0</v>
      </c>
      <c r="S134" s="53">
        <f>SUM(S125:S133)</f>
        <v>0</v>
      </c>
      <c r="T134" s="53">
        <f>SUM(T125:T133)</f>
        <v>0</v>
      </c>
      <c r="U134" s="53">
        <f>SUM(U125:U133)</f>
        <v>175741</v>
      </c>
    </row>
    <row r="135" spans="2:22" ht="21.6" customHeight="1" x14ac:dyDescent="0.25">
      <c r="B135" s="128" t="s">
        <v>135</v>
      </c>
      <c r="C135" s="129"/>
      <c r="D135" s="129"/>
      <c r="E135" s="129"/>
      <c r="F135" s="129"/>
      <c r="G135" s="129"/>
      <c r="H135" s="130"/>
      <c r="I135" s="20"/>
      <c r="J135" s="20"/>
      <c r="K135" s="20"/>
      <c r="L135" s="20"/>
      <c r="M135" s="6"/>
      <c r="N135" s="6"/>
      <c r="O135" s="6"/>
      <c r="P135" s="6"/>
      <c r="Q135" s="9"/>
      <c r="R135" s="6"/>
      <c r="S135" s="6"/>
      <c r="T135" s="6"/>
      <c r="U135" s="19"/>
    </row>
    <row r="136" spans="2:22" ht="74.45" customHeight="1" x14ac:dyDescent="0.25">
      <c r="B136" s="24">
        <v>1</v>
      </c>
      <c r="C136" s="51" t="s">
        <v>134</v>
      </c>
      <c r="D136" s="15">
        <f t="shared" ref="D136:D141" si="24">SUM(E136:H136)</f>
        <v>148.18</v>
      </c>
      <c r="E136" s="29"/>
      <c r="F136" s="46"/>
      <c r="G136" s="29"/>
      <c r="H136" s="29">
        <v>148.18</v>
      </c>
      <c r="I136" s="29">
        <v>148.18</v>
      </c>
      <c r="J136" s="29">
        <v>148.18</v>
      </c>
      <c r="K136" s="29">
        <v>148.18</v>
      </c>
      <c r="L136" s="20" t="s">
        <v>29</v>
      </c>
      <c r="M136" s="6" t="s">
        <v>133</v>
      </c>
      <c r="N136" s="47">
        <f>J136-K136</f>
        <v>0</v>
      </c>
      <c r="O136" s="6"/>
      <c r="P136" s="6"/>
      <c r="Q136" s="9"/>
      <c r="R136" s="6"/>
      <c r="S136" s="6"/>
      <c r="T136" s="6"/>
      <c r="U136" s="19">
        <v>43949</v>
      </c>
      <c r="V136" t="s">
        <v>132</v>
      </c>
    </row>
    <row r="137" spans="2:22" ht="48" customHeight="1" x14ac:dyDescent="0.25">
      <c r="B137" s="24">
        <v>2</v>
      </c>
      <c r="C137" s="51" t="s">
        <v>131</v>
      </c>
      <c r="D137" s="16">
        <f t="shared" si="24"/>
        <v>1090.73</v>
      </c>
      <c r="E137" s="21"/>
      <c r="F137" s="22"/>
      <c r="G137" s="21">
        <v>1090.73</v>
      </c>
      <c r="H137" s="46"/>
      <c r="I137" s="29">
        <v>1090.7280000000001</v>
      </c>
      <c r="J137" s="20"/>
      <c r="K137" s="20"/>
      <c r="L137" s="20"/>
      <c r="M137" s="6"/>
      <c r="N137" s="6"/>
      <c r="O137" s="6"/>
      <c r="P137" s="6"/>
      <c r="Q137" s="9"/>
      <c r="R137" s="6"/>
      <c r="S137" s="6"/>
      <c r="T137" s="6"/>
      <c r="U137" s="19">
        <v>43943</v>
      </c>
      <c r="V137">
        <v>197001</v>
      </c>
    </row>
    <row r="138" spans="2:22" ht="49.9" customHeight="1" x14ac:dyDescent="0.25">
      <c r="B138" s="24">
        <v>3</v>
      </c>
      <c r="C138" s="51" t="s">
        <v>130</v>
      </c>
      <c r="D138" s="16">
        <f t="shared" si="24"/>
        <v>716.48</v>
      </c>
      <c r="E138" s="21"/>
      <c r="F138" s="22"/>
      <c r="G138" s="21">
        <v>716.48</v>
      </c>
      <c r="H138" s="46"/>
      <c r="I138" s="29">
        <v>716.47799999999995</v>
      </c>
      <c r="J138" s="20"/>
      <c r="K138" s="20"/>
      <c r="L138" s="20"/>
      <c r="M138" s="6"/>
      <c r="N138" s="6"/>
      <c r="O138" s="6"/>
      <c r="P138" s="6"/>
      <c r="Q138" s="9"/>
      <c r="R138" s="6"/>
      <c r="S138" s="6"/>
      <c r="T138" s="6"/>
      <c r="U138" s="19">
        <v>43943</v>
      </c>
      <c r="V138">
        <v>196001</v>
      </c>
    </row>
    <row r="139" spans="2:22" ht="52.15" customHeight="1" x14ac:dyDescent="0.25">
      <c r="B139" s="24">
        <v>4</v>
      </c>
      <c r="C139" s="51" t="s">
        <v>129</v>
      </c>
      <c r="D139" s="16">
        <f t="shared" si="24"/>
        <v>437.51</v>
      </c>
      <c r="E139" s="21"/>
      <c r="F139" s="22"/>
      <c r="G139" s="21">
        <v>437.51</v>
      </c>
      <c r="H139" s="46"/>
      <c r="I139" s="29">
        <v>437.51400000000001</v>
      </c>
      <c r="J139" s="20"/>
      <c r="K139" s="20"/>
      <c r="L139" s="20"/>
      <c r="M139" s="6"/>
      <c r="N139" s="6"/>
      <c r="O139" s="6"/>
      <c r="P139" s="6"/>
      <c r="Q139" s="9"/>
      <c r="R139" s="6"/>
      <c r="S139" s="6"/>
      <c r="T139" s="6"/>
      <c r="U139" s="19">
        <v>43943</v>
      </c>
      <c r="V139">
        <v>195001</v>
      </c>
    </row>
    <row r="140" spans="2:22" ht="72" customHeight="1" x14ac:dyDescent="0.25">
      <c r="B140" s="24">
        <v>5</v>
      </c>
      <c r="C140" s="51" t="s">
        <v>128</v>
      </c>
      <c r="D140" s="16">
        <f t="shared" si="24"/>
        <v>390.47</v>
      </c>
      <c r="E140" s="21"/>
      <c r="F140" s="22"/>
      <c r="G140" s="21">
        <v>390.47</v>
      </c>
      <c r="H140" s="46"/>
      <c r="I140" s="29">
        <v>390.46600000000001</v>
      </c>
      <c r="J140" s="20"/>
      <c r="K140" s="20"/>
      <c r="L140" s="20"/>
      <c r="M140" s="6"/>
      <c r="N140" s="6"/>
      <c r="O140" s="6"/>
      <c r="P140" s="6"/>
      <c r="Q140" s="9"/>
      <c r="R140" s="6"/>
      <c r="S140" s="6"/>
      <c r="T140" s="6"/>
      <c r="U140" s="19">
        <v>43950</v>
      </c>
      <c r="V140">
        <v>194001</v>
      </c>
    </row>
    <row r="141" spans="2:22" ht="66.599999999999994" customHeight="1" x14ac:dyDescent="0.25">
      <c r="B141" s="24">
        <v>6</v>
      </c>
      <c r="C141" s="51" t="s">
        <v>127</v>
      </c>
      <c r="D141" s="16">
        <f t="shared" si="24"/>
        <v>204.95</v>
      </c>
      <c r="E141" s="21"/>
      <c r="F141" s="21">
        <v>202.90049999999999</v>
      </c>
      <c r="G141" s="21">
        <v>2.0495000000000001</v>
      </c>
      <c r="H141" s="46"/>
      <c r="I141" s="29">
        <v>204.95</v>
      </c>
      <c r="J141" s="20">
        <v>204.95</v>
      </c>
      <c r="K141" s="20">
        <v>203.92525000000001</v>
      </c>
      <c r="L141" s="20" t="s">
        <v>29</v>
      </c>
      <c r="M141" s="6" t="s">
        <v>126</v>
      </c>
      <c r="N141" s="47">
        <f>J141-K141</f>
        <v>1.0247499999999832</v>
      </c>
      <c r="O141" s="6"/>
      <c r="P141" s="6"/>
      <c r="Q141" s="9"/>
      <c r="R141" s="6"/>
      <c r="S141" s="6"/>
      <c r="T141" s="6"/>
      <c r="U141" s="19">
        <v>43945</v>
      </c>
      <c r="V141">
        <v>173001</v>
      </c>
    </row>
    <row r="142" spans="2:22" ht="37.15" customHeight="1" x14ac:dyDescent="0.25">
      <c r="B142" s="11"/>
      <c r="C142" s="11" t="s">
        <v>125</v>
      </c>
      <c r="D142" s="53">
        <f t="shared" ref="D142:K142" si="25">SUM(D136:D141)</f>
        <v>2988.3199999999997</v>
      </c>
      <c r="E142" s="53">
        <f t="shared" si="25"/>
        <v>0</v>
      </c>
      <c r="F142" s="53">
        <f t="shared" si="25"/>
        <v>202.90049999999999</v>
      </c>
      <c r="G142" s="53">
        <f t="shared" si="25"/>
        <v>2637.2395000000006</v>
      </c>
      <c r="H142" s="53">
        <f t="shared" si="25"/>
        <v>148.18</v>
      </c>
      <c r="I142" s="53">
        <f t="shared" si="25"/>
        <v>2988.3159999999998</v>
      </c>
      <c r="J142" s="53">
        <f t="shared" si="25"/>
        <v>353.13</v>
      </c>
      <c r="K142" s="53">
        <f t="shared" si="25"/>
        <v>352.10525000000001</v>
      </c>
      <c r="L142" s="53"/>
      <c r="M142" s="53"/>
      <c r="N142" s="53">
        <f>SUM(N136:N141)</f>
        <v>1.0247499999999832</v>
      </c>
      <c r="O142" s="53">
        <f>SUM(O136:O141)</f>
        <v>0</v>
      </c>
      <c r="P142" s="53"/>
      <c r="Q142" s="53">
        <f>SUM(Q136:Q141)</f>
        <v>0</v>
      </c>
      <c r="R142" s="53">
        <f>SUM(R136:R141)</f>
        <v>0</v>
      </c>
      <c r="S142" s="53">
        <f>SUM(S136:S141)</f>
        <v>0</v>
      </c>
      <c r="T142" s="53">
        <f>SUM(T136:T141)</f>
        <v>0</v>
      </c>
      <c r="U142" s="19"/>
    </row>
    <row r="143" spans="2:22" ht="31.5" x14ac:dyDescent="0.25">
      <c r="B143" s="11"/>
      <c r="C143" s="11" t="s">
        <v>124</v>
      </c>
      <c r="D143" s="53">
        <f t="shared" ref="D143:K143" si="26">D134+D142</f>
        <v>16705.942599999998</v>
      </c>
      <c r="E143" s="53">
        <f t="shared" si="26"/>
        <v>0</v>
      </c>
      <c r="F143" s="53">
        <f t="shared" si="26"/>
        <v>831.55049999999994</v>
      </c>
      <c r="G143" s="53">
        <f t="shared" si="26"/>
        <v>15726.212100000001</v>
      </c>
      <c r="H143" s="53">
        <f t="shared" si="26"/>
        <v>148.18</v>
      </c>
      <c r="I143" s="53">
        <f t="shared" si="26"/>
        <v>20066.311999999998</v>
      </c>
      <c r="J143" s="53">
        <f t="shared" si="26"/>
        <v>17431.126</v>
      </c>
      <c r="K143" s="53">
        <f t="shared" si="26"/>
        <v>9641.16734</v>
      </c>
      <c r="L143" s="53"/>
      <c r="M143" s="53"/>
      <c r="N143" s="53"/>
      <c r="O143" s="53">
        <f>O134+O142</f>
        <v>4492.3259099999987</v>
      </c>
      <c r="P143" s="53"/>
      <c r="Q143" s="53">
        <f>Q134+Q142</f>
        <v>0</v>
      </c>
      <c r="R143" s="53">
        <f>R134+R142</f>
        <v>0</v>
      </c>
      <c r="S143" s="53">
        <f>S134+S142</f>
        <v>0</v>
      </c>
      <c r="T143" s="53">
        <f>T134+T142</f>
        <v>0</v>
      </c>
      <c r="U143" s="6"/>
    </row>
    <row r="144" spans="2:22" ht="15.75" x14ac:dyDescent="0.25">
      <c r="B144" s="134" t="s">
        <v>123</v>
      </c>
      <c r="C144" s="152"/>
      <c r="D144" s="152"/>
      <c r="E144" s="152"/>
      <c r="F144" s="152"/>
      <c r="G144" s="152"/>
      <c r="H144" s="153"/>
      <c r="I144" s="20"/>
      <c r="J144" s="6"/>
      <c r="K144" s="6"/>
      <c r="L144" s="6"/>
      <c r="M144" s="6"/>
      <c r="N144" s="6"/>
      <c r="O144" s="6"/>
      <c r="P144" s="6"/>
      <c r="Q144" s="9"/>
      <c r="R144" s="6"/>
      <c r="S144" s="6"/>
      <c r="T144" s="6"/>
      <c r="U144" s="6"/>
    </row>
    <row r="145" spans="2:23" ht="110.25" x14ac:dyDescent="0.25">
      <c r="B145" s="24">
        <v>1</v>
      </c>
      <c r="C145" s="51" t="s">
        <v>122</v>
      </c>
      <c r="D145" s="15">
        <f t="shared" ref="D145:D163" si="27">SUM(E145:H145)</f>
        <v>1756.14291</v>
      </c>
      <c r="E145" s="29"/>
      <c r="F145" s="46"/>
      <c r="G145" s="20">
        <v>1756.14291</v>
      </c>
      <c r="H145" s="46"/>
      <c r="I145" s="20">
        <v>3001.9580000000001</v>
      </c>
      <c r="J145" s="20">
        <v>3001.9580000000001</v>
      </c>
      <c r="K145" s="20">
        <v>1756.14291</v>
      </c>
      <c r="L145" s="48" t="s">
        <v>43</v>
      </c>
      <c r="M145" s="45" t="s">
        <v>121</v>
      </c>
      <c r="N145" s="44">
        <v>43961</v>
      </c>
      <c r="O145" s="47">
        <f t="shared" ref="O145:O152" si="28">J145-K145</f>
        <v>1245.8150900000001</v>
      </c>
      <c r="P145" s="47"/>
      <c r="Q145" s="52"/>
      <c r="R145" s="47"/>
      <c r="S145" s="47"/>
      <c r="T145" s="47"/>
      <c r="U145" s="6"/>
      <c r="V145">
        <v>28001</v>
      </c>
    </row>
    <row r="146" spans="2:23" ht="63" x14ac:dyDescent="0.25">
      <c r="B146" s="24">
        <v>2</v>
      </c>
      <c r="C146" s="51" t="s">
        <v>120</v>
      </c>
      <c r="D146" s="15">
        <f t="shared" si="27"/>
        <v>317.89031999999997</v>
      </c>
      <c r="E146" s="29"/>
      <c r="F146" s="46"/>
      <c r="G146" s="20">
        <v>317.89031999999997</v>
      </c>
      <c r="H146" s="46"/>
      <c r="I146" s="20">
        <v>516.90200000000004</v>
      </c>
      <c r="J146" s="20">
        <v>516.90200000000004</v>
      </c>
      <c r="K146" s="20">
        <v>317.89031999999997</v>
      </c>
      <c r="L146" s="48" t="s">
        <v>119</v>
      </c>
      <c r="M146" s="45" t="s">
        <v>118</v>
      </c>
      <c r="N146" s="44">
        <v>43929</v>
      </c>
      <c r="O146" s="47">
        <f t="shared" si="28"/>
        <v>199.01168000000007</v>
      </c>
      <c r="P146" s="47">
        <v>239.02699999999999</v>
      </c>
      <c r="Q146" s="9"/>
      <c r="R146" s="6"/>
      <c r="S146" s="6"/>
      <c r="T146" s="6"/>
      <c r="U146" s="19"/>
      <c r="V146">
        <v>57001</v>
      </c>
      <c r="W146" t="s">
        <v>31</v>
      </c>
    </row>
    <row r="147" spans="2:23" ht="63" x14ac:dyDescent="0.25">
      <c r="B147" s="24">
        <v>3</v>
      </c>
      <c r="C147" s="51" t="s">
        <v>117</v>
      </c>
      <c r="D147" s="15">
        <f t="shared" si="27"/>
        <v>189.34100000000001</v>
      </c>
      <c r="E147" s="29"/>
      <c r="F147" s="46"/>
      <c r="G147" s="20">
        <v>189.34100000000001</v>
      </c>
      <c r="H147" s="46"/>
      <c r="I147" s="20">
        <v>189.34100000000001</v>
      </c>
      <c r="J147" s="20">
        <v>189.34100000000001</v>
      </c>
      <c r="K147" s="20">
        <v>189.34100000000001</v>
      </c>
      <c r="L147" s="48" t="s">
        <v>116</v>
      </c>
      <c r="M147" s="45" t="s">
        <v>115</v>
      </c>
      <c r="N147" s="44">
        <v>43922</v>
      </c>
      <c r="O147" s="47">
        <f t="shared" si="28"/>
        <v>0</v>
      </c>
      <c r="P147" s="47"/>
      <c r="Q147" s="9"/>
      <c r="R147" s="6"/>
      <c r="S147" s="6"/>
      <c r="T147" s="6"/>
      <c r="U147" s="19"/>
      <c r="V147">
        <v>56001</v>
      </c>
    </row>
    <row r="148" spans="2:23" ht="63" x14ac:dyDescent="0.25">
      <c r="B148" s="24">
        <v>4</v>
      </c>
      <c r="C148" s="51" t="s">
        <v>114</v>
      </c>
      <c r="D148" s="15">
        <f t="shared" si="27"/>
        <v>4261.1947799999998</v>
      </c>
      <c r="E148" s="29"/>
      <c r="F148" s="46"/>
      <c r="G148" s="50">
        <v>4261.1947799999998</v>
      </c>
      <c r="H148" s="46"/>
      <c r="I148" s="20">
        <v>6213.3720000000003</v>
      </c>
      <c r="J148" s="20">
        <v>6213.3720000000003</v>
      </c>
      <c r="K148" s="50">
        <v>4261.1947799999998</v>
      </c>
      <c r="L148" s="62" t="s">
        <v>99</v>
      </c>
      <c r="M148" s="45" t="s">
        <v>113</v>
      </c>
      <c r="N148" s="61"/>
      <c r="O148" s="47">
        <f t="shared" si="28"/>
        <v>1952.1772200000005</v>
      </c>
      <c r="P148" s="47"/>
      <c r="Q148" s="9"/>
      <c r="R148" s="6"/>
      <c r="S148" s="6"/>
      <c r="T148" s="6"/>
      <c r="U148" s="60">
        <v>43903</v>
      </c>
      <c r="V148">
        <v>60001</v>
      </c>
    </row>
    <row r="149" spans="2:23" ht="47.25" x14ac:dyDescent="0.25">
      <c r="B149" s="24">
        <v>5</v>
      </c>
      <c r="C149" s="51" t="s">
        <v>112</v>
      </c>
      <c r="D149" s="15">
        <f t="shared" si="27"/>
        <v>361.20479</v>
      </c>
      <c r="E149" s="29"/>
      <c r="F149" s="46"/>
      <c r="G149" s="50">
        <v>361.20479</v>
      </c>
      <c r="H149" s="46"/>
      <c r="I149" s="20">
        <v>364.85333000000003</v>
      </c>
      <c r="J149" s="34">
        <v>364.85333000000003</v>
      </c>
      <c r="K149" s="50">
        <v>361.20479</v>
      </c>
      <c r="L149" s="50" t="s">
        <v>61</v>
      </c>
      <c r="M149" s="45" t="s">
        <v>111</v>
      </c>
      <c r="N149" s="59">
        <v>43989</v>
      </c>
      <c r="O149" s="58">
        <f t="shared" si="28"/>
        <v>3.6485400000000254</v>
      </c>
      <c r="P149" s="58"/>
      <c r="Q149" s="9"/>
      <c r="R149" s="6"/>
      <c r="S149" s="6"/>
      <c r="T149" s="6"/>
      <c r="U149" s="19">
        <v>43903</v>
      </c>
      <c r="V149">
        <v>66001</v>
      </c>
    </row>
    <row r="150" spans="2:23" ht="57" customHeight="1" x14ac:dyDescent="0.25">
      <c r="B150" s="24">
        <v>6</v>
      </c>
      <c r="C150" s="23" t="s">
        <v>110</v>
      </c>
      <c r="D150" s="15">
        <f t="shared" si="27"/>
        <v>710.47958000000006</v>
      </c>
      <c r="E150" s="29"/>
      <c r="F150" s="46"/>
      <c r="G150" s="20">
        <v>710.47958000000006</v>
      </c>
      <c r="H150" s="46"/>
      <c r="I150" s="20">
        <v>1379.5719999999999</v>
      </c>
      <c r="J150" s="34">
        <v>1379.5719999999999</v>
      </c>
      <c r="K150" s="20">
        <v>710.47958000000006</v>
      </c>
      <c r="L150" s="48" t="s">
        <v>109</v>
      </c>
      <c r="M150" s="6" t="s">
        <v>108</v>
      </c>
      <c r="N150" s="6"/>
      <c r="O150" s="47">
        <f t="shared" si="28"/>
        <v>669.09241999999983</v>
      </c>
      <c r="P150" s="47"/>
      <c r="Q150" s="9"/>
      <c r="R150" s="6"/>
      <c r="S150" s="6"/>
      <c r="T150" s="6"/>
      <c r="U150" s="19">
        <v>43895</v>
      </c>
      <c r="V150">
        <v>83001</v>
      </c>
    </row>
    <row r="151" spans="2:23" ht="58.15" customHeight="1" x14ac:dyDescent="0.25">
      <c r="B151" s="24">
        <v>7</v>
      </c>
      <c r="C151" s="23" t="s">
        <v>107</v>
      </c>
      <c r="D151" s="15">
        <f t="shared" si="27"/>
        <v>1145.9842799999999</v>
      </c>
      <c r="E151" s="29"/>
      <c r="F151" s="46"/>
      <c r="G151" s="20">
        <v>1145.9842799999999</v>
      </c>
      <c r="H151" s="46"/>
      <c r="I151" s="20">
        <v>1151.7429999999999</v>
      </c>
      <c r="J151" s="20">
        <v>1151.7429999999999</v>
      </c>
      <c r="K151" s="20">
        <v>1145.9842799999999</v>
      </c>
      <c r="L151" s="48" t="s">
        <v>106</v>
      </c>
      <c r="M151" s="6" t="s">
        <v>105</v>
      </c>
      <c r="N151" s="6"/>
      <c r="O151" s="47">
        <f t="shared" si="28"/>
        <v>5.7587200000000394</v>
      </c>
      <c r="P151" s="47"/>
      <c r="Q151" s="9"/>
      <c r="R151" s="6"/>
      <c r="S151" s="6"/>
      <c r="T151" s="6"/>
      <c r="U151" s="19"/>
      <c r="V151">
        <v>80001</v>
      </c>
    </row>
    <row r="152" spans="2:23" ht="48" customHeight="1" x14ac:dyDescent="0.25">
      <c r="B152" s="24">
        <v>8</v>
      </c>
      <c r="C152" s="23" t="s">
        <v>104</v>
      </c>
      <c r="D152" s="15">
        <f t="shared" si="27"/>
        <v>1418.13492</v>
      </c>
      <c r="E152" s="29"/>
      <c r="F152" s="46"/>
      <c r="G152" s="20">
        <v>1418.13492</v>
      </c>
      <c r="H152" s="46"/>
      <c r="I152" s="20">
        <v>2487.9560000000001</v>
      </c>
      <c r="J152" s="34">
        <v>2487.9560000000001</v>
      </c>
      <c r="K152" s="20">
        <v>1418.13492</v>
      </c>
      <c r="L152" s="20" t="s">
        <v>103</v>
      </c>
      <c r="M152" s="45" t="s">
        <v>102</v>
      </c>
      <c r="N152" s="44">
        <v>43978</v>
      </c>
      <c r="O152" s="47">
        <f t="shared" si="28"/>
        <v>1069.8210800000002</v>
      </c>
      <c r="P152" s="47"/>
      <c r="Q152" s="9"/>
      <c r="R152" s="6"/>
      <c r="S152" s="6"/>
      <c r="T152" s="6"/>
      <c r="U152" s="19">
        <v>43895</v>
      </c>
      <c r="V152">
        <v>94001</v>
      </c>
    </row>
    <row r="153" spans="2:23" ht="63" x14ac:dyDescent="0.25">
      <c r="B153" s="24">
        <v>9</v>
      </c>
      <c r="C153" s="23" t="s">
        <v>101</v>
      </c>
      <c r="D153" s="15">
        <f t="shared" si="27"/>
        <v>920</v>
      </c>
      <c r="E153" s="29"/>
      <c r="F153" s="46"/>
      <c r="G153" s="29">
        <v>920</v>
      </c>
      <c r="H153" s="46"/>
      <c r="I153" s="20"/>
      <c r="J153" s="20"/>
      <c r="K153" s="20"/>
      <c r="L153" s="20"/>
      <c r="M153" s="6"/>
      <c r="N153" s="6"/>
      <c r="O153" s="47"/>
      <c r="P153" s="47"/>
      <c r="Q153" s="9"/>
      <c r="R153" s="6"/>
      <c r="S153" s="6"/>
      <c r="T153" s="6"/>
      <c r="U153" s="6"/>
    </row>
    <row r="154" spans="2:23" ht="63" x14ac:dyDescent="0.25">
      <c r="B154" s="24">
        <v>10</v>
      </c>
      <c r="C154" s="23" t="s">
        <v>100</v>
      </c>
      <c r="D154" s="15">
        <f t="shared" si="27"/>
        <v>550.05525</v>
      </c>
      <c r="E154" s="29"/>
      <c r="F154" s="46"/>
      <c r="G154" s="20">
        <v>550.05525</v>
      </c>
      <c r="H154" s="46"/>
      <c r="I154" s="20">
        <v>938.55</v>
      </c>
      <c r="J154" s="20">
        <v>938.55</v>
      </c>
      <c r="K154" s="20">
        <v>550.05525</v>
      </c>
      <c r="L154" s="48" t="s">
        <v>99</v>
      </c>
      <c r="M154" s="45" t="s">
        <v>98</v>
      </c>
      <c r="N154" s="44">
        <v>43988</v>
      </c>
      <c r="O154" s="47">
        <f>J154-K154</f>
        <v>388.49474999999995</v>
      </c>
      <c r="P154" s="47"/>
      <c r="Q154" s="9"/>
      <c r="R154" s="6"/>
      <c r="S154" s="6"/>
      <c r="T154" s="6"/>
      <c r="U154" s="19">
        <v>43895</v>
      </c>
      <c r="V154">
        <v>84001</v>
      </c>
    </row>
    <row r="155" spans="2:23" ht="78.75" x14ac:dyDescent="0.25">
      <c r="B155" s="24">
        <v>11</v>
      </c>
      <c r="C155" s="23" t="s">
        <v>97</v>
      </c>
      <c r="D155" s="15">
        <f t="shared" si="27"/>
        <v>374.67599999999999</v>
      </c>
      <c r="E155" s="29"/>
      <c r="F155" s="46"/>
      <c r="G155" s="20">
        <v>374.67599999999999</v>
      </c>
      <c r="H155" s="46"/>
      <c r="I155" s="20">
        <v>374.67599999999999</v>
      </c>
      <c r="J155" s="20">
        <v>374.67599999999999</v>
      </c>
      <c r="K155" s="20">
        <v>374.67599999999999</v>
      </c>
      <c r="L155" s="20" t="s">
        <v>96</v>
      </c>
      <c r="M155" s="45" t="s">
        <v>95</v>
      </c>
      <c r="N155" s="44">
        <v>43945</v>
      </c>
      <c r="O155" s="47">
        <f>J155-K155</f>
        <v>0</v>
      </c>
      <c r="P155" s="6">
        <v>356.65100000000001</v>
      </c>
      <c r="Q155" s="9"/>
      <c r="R155" s="6"/>
      <c r="S155" s="6"/>
      <c r="T155" s="6"/>
      <c r="U155" s="19">
        <v>43900</v>
      </c>
      <c r="V155">
        <v>106001</v>
      </c>
      <c r="W155" t="s">
        <v>54</v>
      </c>
    </row>
    <row r="156" spans="2:23" ht="94.5" x14ac:dyDescent="0.25">
      <c r="B156" s="24">
        <v>12</v>
      </c>
      <c r="C156" s="23" t="s">
        <v>94</v>
      </c>
      <c r="D156" s="15">
        <f t="shared" si="27"/>
        <v>500</v>
      </c>
      <c r="E156" s="29"/>
      <c r="F156" s="46"/>
      <c r="G156" s="29">
        <v>500</v>
      </c>
      <c r="H156" s="46"/>
      <c r="I156" s="20"/>
      <c r="J156" s="20"/>
      <c r="K156" s="20"/>
      <c r="L156" s="20"/>
      <c r="M156" s="6" t="s">
        <v>92</v>
      </c>
      <c r="N156" s="6"/>
      <c r="O156" s="47"/>
      <c r="P156" s="6"/>
      <c r="Q156" s="9"/>
      <c r="R156" s="6"/>
      <c r="S156" s="6"/>
      <c r="T156" s="6"/>
      <c r="U156" s="6"/>
    </row>
    <row r="157" spans="2:23" ht="78.75" x14ac:dyDescent="0.25">
      <c r="B157" s="24">
        <v>13</v>
      </c>
      <c r="C157" s="23" t="s">
        <v>93</v>
      </c>
      <c r="D157" s="15">
        <f t="shared" si="27"/>
        <v>76.045299999999997</v>
      </c>
      <c r="E157" s="29"/>
      <c r="F157" s="46"/>
      <c r="G157" s="29">
        <v>76.045299999999997</v>
      </c>
      <c r="H157" s="46"/>
      <c r="I157" s="20"/>
      <c r="J157" s="20"/>
      <c r="K157" s="20"/>
      <c r="L157" s="20"/>
      <c r="M157" s="6" t="s">
        <v>92</v>
      </c>
      <c r="N157" s="6"/>
      <c r="O157" s="47"/>
      <c r="P157" s="6"/>
      <c r="Q157" s="9"/>
      <c r="R157" s="6"/>
      <c r="S157" s="6"/>
      <c r="T157" s="6"/>
      <c r="U157" s="6"/>
    </row>
    <row r="158" spans="2:23" ht="63" x14ac:dyDescent="0.25">
      <c r="B158" s="24">
        <v>14</v>
      </c>
      <c r="C158" s="23" t="s">
        <v>91</v>
      </c>
      <c r="D158" s="15">
        <f t="shared" si="27"/>
        <v>1104.8330000000001</v>
      </c>
      <c r="E158" s="29"/>
      <c r="F158" s="46"/>
      <c r="G158" s="29">
        <v>1104.8330000000001</v>
      </c>
      <c r="H158" s="46"/>
      <c r="I158" s="20">
        <v>1104.8330000000001</v>
      </c>
      <c r="J158" s="20">
        <v>1104.8330000000001</v>
      </c>
      <c r="K158" s="20">
        <v>1104.8330000000001</v>
      </c>
      <c r="L158" s="20" t="s">
        <v>90</v>
      </c>
      <c r="M158" s="45" t="s">
        <v>89</v>
      </c>
      <c r="N158" s="44">
        <v>44003</v>
      </c>
      <c r="O158" s="47"/>
      <c r="P158" s="6"/>
      <c r="Q158" s="9"/>
      <c r="R158" s="6"/>
      <c r="S158" s="6"/>
      <c r="T158" s="6"/>
      <c r="U158" s="19"/>
      <c r="V158">
        <v>92001</v>
      </c>
    </row>
    <row r="159" spans="2:23" ht="63" x14ac:dyDescent="0.25">
      <c r="B159" s="24">
        <v>15</v>
      </c>
      <c r="C159" s="23" t="s">
        <v>88</v>
      </c>
      <c r="D159" s="15">
        <f t="shared" si="27"/>
        <v>411.35199999999998</v>
      </c>
      <c r="E159" s="29"/>
      <c r="F159" s="46"/>
      <c r="G159" s="29">
        <v>411.35199999999998</v>
      </c>
      <c r="H159" s="46"/>
      <c r="I159" s="20">
        <v>411.35199999999998</v>
      </c>
      <c r="J159" s="20">
        <v>411.35199999999998</v>
      </c>
      <c r="K159" s="20"/>
      <c r="L159" s="20"/>
      <c r="M159" s="6"/>
      <c r="N159" s="47"/>
      <c r="O159" s="47"/>
      <c r="P159" s="6"/>
      <c r="Q159" s="9"/>
      <c r="R159" s="6"/>
      <c r="S159" s="6"/>
      <c r="T159" s="6"/>
      <c r="U159" s="19">
        <v>43951</v>
      </c>
      <c r="V159">
        <v>122001</v>
      </c>
    </row>
    <row r="160" spans="2:23" ht="63" x14ac:dyDescent="0.25">
      <c r="B160" s="24">
        <v>16</v>
      </c>
      <c r="C160" s="23" t="s">
        <v>87</v>
      </c>
      <c r="D160" s="16">
        <f t="shared" si="27"/>
        <v>550.04845</v>
      </c>
      <c r="E160" s="21"/>
      <c r="F160" s="22"/>
      <c r="G160" s="20">
        <v>550.04845</v>
      </c>
      <c r="H160" s="22"/>
      <c r="I160" s="21">
        <v>798.06200000000001</v>
      </c>
      <c r="J160" s="20">
        <v>798.06100000000004</v>
      </c>
      <c r="K160" s="20">
        <v>550.04845</v>
      </c>
      <c r="L160" s="20" t="s">
        <v>86</v>
      </c>
      <c r="M160" s="6" t="s">
        <v>85</v>
      </c>
      <c r="N160" s="47"/>
      <c r="O160" s="47">
        <f>J160-K160</f>
        <v>248.01255000000003</v>
      </c>
      <c r="P160" s="6"/>
      <c r="Q160" s="9"/>
      <c r="R160" s="6"/>
      <c r="S160" s="6"/>
      <c r="T160" s="6"/>
      <c r="U160" s="19">
        <v>43931</v>
      </c>
    </row>
    <row r="161" spans="2:23" ht="74.45" customHeight="1" x14ac:dyDescent="0.25">
      <c r="B161" s="24">
        <v>17</v>
      </c>
      <c r="C161" s="23" t="s">
        <v>84</v>
      </c>
      <c r="D161" s="16">
        <f t="shared" si="27"/>
        <v>249.61199999999999</v>
      </c>
      <c r="E161" s="21"/>
      <c r="F161" s="22"/>
      <c r="G161" s="21">
        <v>249.61199999999999</v>
      </c>
      <c r="H161" s="22"/>
      <c r="I161" s="21">
        <v>249.61199999999999</v>
      </c>
      <c r="J161" s="20"/>
      <c r="K161" s="20"/>
      <c r="L161" s="20"/>
      <c r="M161" s="6"/>
      <c r="N161" s="6"/>
      <c r="O161" s="6"/>
      <c r="P161" s="6"/>
      <c r="Q161" s="9"/>
      <c r="R161" s="6"/>
      <c r="S161" s="6"/>
      <c r="T161" s="6"/>
      <c r="U161" s="19">
        <v>43950</v>
      </c>
      <c r="V161">
        <v>205001</v>
      </c>
    </row>
    <row r="162" spans="2:23" ht="66" customHeight="1" x14ac:dyDescent="0.25">
      <c r="B162" s="24">
        <v>18</v>
      </c>
      <c r="C162" s="23" t="s">
        <v>83</v>
      </c>
      <c r="D162" s="16">
        <f t="shared" si="27"/>
        <v>1009.631</v>
      </c>
      <c r="E162" s="21"/>
      <c r="F162" s="21">
        <v>999.53468999999996</v>
      </c>
      <c r="G162" s="21">
        <v>10.096310000000001</v>
      </c>
      <c r="H162" s="22"/>
      <c r="I162" s="21">
        <v>1009.631</v>
      </c>
      <c r="J162" s="21">
        <v>1009.631</v>
      </c>
      <c r="K162" s="20"/>
      <c r="L162" s="20"/>
      <c r="M162" s="6"/>
      <c r="N162" s="6"/>
      <c r="O162" s="6"/>
      <c r="P162" s="6"/>
      <c r="Q162" s="9"/>
      <c r="R162" s="6"/>
      <c r="S162" s="6"/>
      <c r="T162" s="6"/>
      <c r="U162" s="19">
        <v>43943</v>
      </c>
      <c r="V162">
        <v>202001</v>
      </c>
    </row>
    <row r="163" spans="2:23" ht="31.15" customHeight="1" x14ac:dyDescent="0.25">
      <c r="B163" s="24">
        <v>19</v>
      </c>
      <c r="C163" s="23" t="s">
        <v>82</v>
      </c>
      <c r="D163" s="16">
        <f t="shared" si="27"/>
        <v>325</v>
      </c>
      <c r="E163" s="21"/>
      <c r="F163" s="22"/>
      <c r="G163" s="21">
        <v>325</v>
      </c>
      <c r="H163" s="22"/>
      <c r="I163" s="21"/>
      <c r="J163" s="20"/>
      <c r="K163" s="20"/>
      <c r="L163" s="20"/>
      <c r="M163" s="6"/>
      <c r="N163" s="6"/>
      <c r="O163" s="6"/>
      <c r="P163" s="6"/>
      <c r="Q163" s="9"/>
      <c r="R163" s="6"/>
      <c r="S163" s="6"/>
      <c r="T163" s="6"/>
      <c r="U163" s="19"/>
    </row>
    <row r="164" spans="2:23" ht="21.6" customHeight="1" x14ac:dyDescent="0.25">
      <c r="B164" s="57"/>
      <c r="C164" s="56" t="s">
        <v>81</v>
      </c>
      <c r="D164" s="55">
        <f t="shared" ref="D164:K164" si="29">SUM(D145:D163)</f>
        <v>16231.625579999998</v>
      </c>
      <c r="E164" s="55">
        <f t="shared" si="29"/>
        <v>0</v>
      </c>
      <c r="F164" s="55">
        <f t="shared" si="29"/>
        <v>999.53468999999996</v>
      </c>
      <c r="G164" s="55">
        <f t="shared" si="29"/>
        <v>15232.090889999999</v>
      </c>
      <c r="H164" s="55">
        <f t="shared" si="29"/>
        <v>0</v>
      </c>
      <c r="I164" s="55">
        <f t="shared" si="29"/>
        <v>20192.413330000003</v>
      </c>
      <c r="J164" s="55">
        <f t="shared" si="29"/>
        <v>19942.800330000002</v>
      </c>
      <c r="K164" s="55">
        <f t="shared" si="29"/>
        <v>12739.985279999999</v>
      </c>
      <c r="L164" s="55"/>
      <c r="M164" s="55"/>
      <c r="N164" s="55"/>
      <c r="O164" s="55">
        <f>SUM(O145:O159)</f>
        <v>5533.8195000000014</v>
      </c>
      <c r="P164" s="55"/>
      <c r="Q164" s="55">
        <f>SUM(Q145:Q163)</f>
        <v>0</v>
      </c>
      <c r="R164" s="55">
        <f>SUM(R145:R163)</f>
        <v>0</v>
      </c>
      <c r="S164" s="55">
        <f>SUM(S145:S163)</f>
        <v>0</v>
      </c>
      <c r="T164" s="55">
        <f>SUM(T145:T163)</f>
        <v>0</v>
      </c>
      <c r="U164" s="6"/>
    </row>
    <row r="165" spans="2:23" ht="22.15" customHeight="1" x14ac:dyDescent="0.25">
      <c r="B165" s="128" t="s">
        <v>80</v>
      </c>
      <c r="C165" s="129"/>
      <c r="D165" s="129"/>
      <c r="E165" s="129"/>
      <c r="F165" s="129"/>
      <c r="G165" s="129"/>
      <c r="H165" s="130"/>
      <c r="I165" s="20"/>
      <c r="J165" s="20"/>
      <c r="K165" s="20"/>
      <c r="L165" s="20"/>
      <c r="M165" s="6"/>
      <c r="N165" s="6"/>
      <c r="O165" s="6"/>
      <c r="P165" s="6"/>
      <c r="Q165" s="9"/>
      <c r="R165" s="6"/>
      <c r="S165" s="6"/>
      <c r="T165" s="6"/>
      <c r="U165" s="6"/>
    </row>
    <row r="166" spans="2:23" ht="47.25" x14ac:dyDescent="0.25">
      <c r="B166" s="24">
        <v>1</v>
      </c>
      <c r="C166" s="23" t="s">
        <v>79</v>
      </c>
      <c r="D166" s="43">
        <f t="shared" ref="D166:D171" si="30">SUM(E166:H166)</f>
        <v>3222.2200000000003</v>
      </c>
      <c r="E166" s="28"/>
      <c r="F166" s="28">
        <v>2900</v>
      </c>
      <c r="G166" s="28">
        <v>322.22000000000003</v>
      </c>
      <c r="H166" s="35"/>
      <c r="I166" s="20">
        <v>2712.2888800000001</v>
      </c>
      <c r="J166" s="20"/>
      <c r="K166" s="20"/>
      <c r="L166" s="20"/>
      <c r="M166" s="6"/>
      <c r="N166" s="6"/>
      <c r="O166" s="6"/>
      <c r="P166" s="6"/>
      <c r="Q166" s="9"/>
      <c r="R166" s="6"/>
      <c r="S166" s="6"/>
      <c r="T166" s="6"/>
      <c r="U166" s="6">
        <v>27.03</v>
      </c>
      <c r="V166">
        <v>162001</v>
      </c>
    </row>
    <row r="167" spans="2:23" ht="47.25" x14ac:dyDescent="0.25">
      <c r="B167" s="24">
        <v>2</v>
      </c>
      <c r="C167" s="23" t="s">
        <v>78</v>
      </c>
      <c r="D167" s="43">
        <f t="shared" si="30"/>
        <v>1694.1859999999999</v>
      </c>
      <c r="E167" s="28"/>
      <c r="F167" s="35"/>
      <c r="G167" s="28"/>
      <c r="H167" s="36">
        <v>1694.1859999999999</v>
      </c>
      <c r="I167" s="20">
        <v>1694.1859999999999</v>
      </c>
      <c r="J167" s="20">
        <v>1694.1859999999999</v>
      </c>
      <c r="K167" s="20"/>
      <c r="L167" s="20"/>
      <c r="M167" s="6"/>
      <c r="N167" s="6"/>
      <c r="O167" s="6"/>
      <c r="P167" s="6"/>
      <c r="Q167" s="9"/>
      <c r="R167" s="6"/>
      <c r="S167" s="6"/>
      <c r="T167" s="6"/>
      <c r="U167" s="19">
        <v>43949</v>
      </c>
      <c r="V167">
        <v>180001</v>
      </c>
    </row>
    <row r="168" spans="2:23" ht="31.5" x14ac:dyDescent="0.25">
      <c r="B168" s="24">
        <v>3</v>
      </c>
      <c r="C168" s="23" t="s">
        <v>77</v>
      </c>
      <c r="D168" s="38">
        <f t="shared" si="30"/>
        <v>150</v>
      </c>
      <c r="E168" s="36"/>
      <c r="F168" s="37"/>
      <c r="G168" s="36">
        <v>150</v>
      </c>
      <c r="H168" s="35"/>
      <c r="I168" s="20"/>
      <c r="J168" s="20"/>
      <c r="K168" s="20"/>
      <c r="L168" s="20"/>
      <c r="M168" s="6"/>
      <c r="N168" s="6"/>
      <c r="O168" s="6"/>
      <c r="P168" s="6"/>
      <c r="Q168" s="9"/>
      <c r="R168" s="6"/>
      <c r="S168" s="6"/>
      <c r="T168" s="6"/>
      <c r="U168" s="6"/>
    </row>
    <row r="169" spans="2:23" ht="63" x14ac:dyDescent="0.25">
      <c r="B169" s="24">
        <v>4</v>
      </c>
      <c r="C169" s="23" t="s">
        <v>76</v>
      </c>
      <c r="D169" s="38">
        <f t="shared" si="30"/>
        <v>3150</v>
      </c>
      <c r="E169" s="36"/>
      <c r="F169" s="37"/>
      <c r="G169" s="36"/>
      <c r="H169" s="36">
        <v>3150</v>
      </c>
      <c r="I169" s="20"/>
      <c r="J169" s="20"/>
      <c r="K169" s="20"/>
      <c r="L169" s="20"/>
      <c r="M169" s="6"/>
      <c r="N169" s="6"/>
      <c r="O169" s="6"/>
      <c r="P169" s="6"/>
      <c r="Q169" s="9"/>
      <c r="R169" s="6"/>
      <c r="S169" s="6"/>
      <c r="T169" s="6"/>
      <c r="U169" s="6"/>
    </row>
    <row r="170" spans="2:23" ht="63" x14ac:dyDescent="0.25">
      <c r="B170" s="24">
        <v>5</v>
      </c>
      <c r="C170" s="23" t="s">
        <v>75</v>
      </c>
      <c r="D170" s="38">
        <f t="shared" si="30"/>
        <v>859.20099999999991</v>
      </c>
      <c r="E170" s="36"/>
      <c r="F170" s="28">
        <v>850.60898999999995</v>
      </c>
      <c r="G170" s="28">
        <v>8.5920100000000001</v>
      </c>
      <c r="H170" s="36"/>
      <c r="I170" s="20">
        <v>859.20100000000002</v>
      </c>
      <c r="J170" s="20">
        <v>859.20100000000002</v>
      </c>
      <c r="K170" s="20">
        <v>661.58453999999995</v>
      </c>
      <c r="L170" s="20" t="s">
        <v>29</v>
      </c>
      <c r="M170" s="6" t="s">
        <v>74</v>
      </c>
      <c r="N170" s="47">
        <f>J170-K170</f>
        <v>197.61646000000007</v>
      </c>
      <c r="O170" s="6"/>
      <c r="P170" s="6"/>
      <c r="Q170" s="9"/>
      <c r="R170" s="6"/>
      <c r="S170" s="6"/>
      <c r="T170" s="6"/>
      <c r="U170" s="19">
        <v>43945</v>
      </c>
      <c r="V170">
        <v>171001</v>
      </c>
    </row>
    <row r="171" spans="2:23" ht="69.599999999999994" customHeight="1" x14ac:dyDescent="0.25">
      <c r="B171" s="24">
        <v>6</v>
      </c>
      <c r="C171" s="23" t="s">
        <v>73</v>
      </c>
      <c r="D171" s="38">
        <f t="shared" si="30"/>
        <v>5847.433</v>
      </c>
      <c r="E171" s="36"/>
      <c r="F171" s="28">
        <v>5788.95867</v>
      </c>
      <c r="G171" s="36">
        <v>58.474330000000002</v>
      </c>
      <c r="H171" s="36"/>
      <c r="I171" s="20">
        <v>5847.433</v>
      </c>
      <c r="J171" s="20">
        <v>5847.433</v>
      </c>
      <c r="K171" s="20">
        <v>4414.81167</v>
      </c>
      <c r="L171" s="20" t="s">
        <v>29</v>
      </c>
      <c r="M171" s="6" t="s">
        <v>72</v>
      </c>
      <c r="N171" s="47">
        <f>J171-K171</f>
        <v>1432.6213299999999</v>
      </c>
      <c r="O171" s="6"/>
      <c r="P171" s="6"/>
      <c r="Q171" s="9"/>
      <c r="R171" s="6"/>
      <c r="S171" s="6"/>
      <c r="T171" s="6"/>
      <c r="U171" s="19">
        <v>43945</v>
      </c>
      <c r="V171">
        <v>172001</v>
      </c>
    </row>
    <row r="172" spans="2:23" ht="31.5" x14ac:dyDescent="0.25">
      <c r="B172" s="25"/>
      <c r="C172" s="11" t="s">
        <v>71</v>
      </c>
      <c r="D172" s="55">
        <f t="shared" ref="D172:O172" si="31">SUM(D166:D171)</f>
        <v>14923.039999999997</v>
      </c>
      <c r="E172" s="55">
        <f t="shared" si="31"/>
        <v>0</v>
      </c>
      <c r="F172" s="55">
        <f t="shared" si="31"/>
        <v>9539.5676600000006</v>
      </c>
      <c r="G172" s="55">
        <f t="shared" si="31"/>
        <v>539.28634</v>
      </c>
      <c r="H172" s="55">
        <f t="shared" si="31"/>
        <v>4844.1859999999997</v>
      </c>
      <c r="I172" s="55">
        <f t="shared" si="31"/>
        <v>11113.10888</v>
      </c>
      <c r="J172" s="55">
        <f t="shared" si="31"/>
        <v>8400.82</v>
      </c>
      <c r="K172" s="55">
        <f t="shared" si="31"/>
        <v>5076.3962099999999</v>
      </c>
      <c r="L172" s="55">
        <f t="shared" si="31"/>
        <v>0</v>
      </c>
      <c r="M172" s="55">
        <f t="shared" si="31"/>
        <v>0</v>
      </c>
      <c r="N172" s="55">
        <f t="shared" si="31"/>
        <v>1630.2377900000001</v>
      </c>
      <c r="O172" s="55">
        <f t="shared" si="31"/>
        <v>0</v>
      </c>
      <c r="P172" s="55"/>
      <c r="Q172" s="55">
        <f>SUM(Q166:Q171)</f>
        <v>0</v>
      </c>
      <c r="R172" s="55">
        <f>SUM(R166:R171)</f>
        <v>0</v>
      </c>
      <c r="S172" s="55">
        <f>SUM(S166:S171)</f>
        <v>0</v>
      </c>
      <c r="T172" s="55">
        <f>SUM(T166:T171)</f>
        <v>0</v>
      </c>
      <c r="U172" s="33"/>
    </row>
    <row r="173" spans="2:23" ht="31.5" x14ac:dyDescent="0.25">
      <c r="B173" s="54"/>
      <c r="C173" s="11" t="s">
        <v>70</v>
      </c>
      <c r="D173" s="53">
        <f t="shared" ref="D173:M173" si="32">D164+D172</f>
        <v>31154.665579999993</v>
      </c>
      <c r="E173" s="53">
        <f t="shared" si="32"/>
        <v>0</v>
      </c>
      <c r="F173" s="53">
        <f t="shared" si="32"/>
        <v>10539.102350000001</v>
      </c>
      <c r="G173" s="53">
        <f t="shared" si="32"/>
        <v>15771.37723</v>
      </c>
      <c r="H173" s="53">
        <f t="shared" si="32"/>
        <v>4844.1859999999997</v>
      </c>
      <c r="I173" s="53">
        <f t="shared" si="32"/>
        <v>31305.522210000003</v>
      </c>
      <c r="J173" s="53">
        <f t="shared" si="32"/>
        <v>28343.620330000002</v>
      </c>
      <c r="K173" s="53">
        <f t="shared" si="32"/>
        <v>17816.38149</v>
      </c>
      <c r="L173" s="53">
        <f t="shared" si="32"/>
        <v>0</v>
      </c>
      <c r="M173" s="53">
        <f t="shared" si="32"/>
        <v>0</v>
      </c>
      <c r="N173" s="53"/>
      <c r="O173" s="53">
        <f>O164+O172</f>
        <v>5533.8195000000014</v>
      </c>
      <c r="P173" s="53"/>
      <c r="Q173" s="53">
        <f>Q164+Q172</f>
        <v>0</v>
      </c>
      <c r="R173" s="53">
        <f>R164+R172</f>
        <v>0</v>
      </c>
      <c r="S173" s="53">
        <f>S164+S172</f>
        <v>0</v>
      </c>
      <c r="T173" s="53">
        <f>T164+T172</f>
        <v>0</v>
      </c>
      <c r="U173" s="6"/>
    </row>
    <row r="174" spans="2:23" ht="15.75" x14ac:dyDescent="0.25">
      <c r="B174" s="134" t="s">
        <v>69</v>
      </c>
      <c r="C174" s="135"/>
      <c r="D174" s="135"/>
      <c r="E174" s="135"/>
      <c r="F174" s="135"/>
      <c r="G174" s="135"/>
      <c r="H174" s="136"/>
      <c r="I174" s="20"/>
      <c r="J174" s="6"/>
      <c r="K174" s="6"/>
      <c r="L174" s="6"/>
      <c r="M174" s="6"/>
      <c r="N174" s="6"/>
      <c r="O174" s="6"/>
      <c r="P174" s="6"/>
      <c r="Q174" s="9"/>
      <c r="R174" s="6"/>
      <c r="S174" s="6"/>
      <c r="T174" s="6"/>
      <c r="U174" s="6"/>
    </row>
    <row r="175" spans="2:23" ht="63" x14ac:dyDescent="0.25">
      <c r="B175" s="24">
        <v>1</v>
      </c>
      <c r="C175" s="51" t="s">
        <v>68</v>
      </c>
      <c r="D175" s="15">
        <f t="shared" ref="D175:D191" si="33">SUM(E175:H175)</f>
        <v>2497.7346499999999</v>
      </c>
      <c r="E175" s="29"/>
      <c r="F175" s="46"/>
      <c r="G175" s="29">
        <v>2497.7346499999999</v>
      </c>
      <c r="H175" s="46"/>
      <c r="I175" s="20">
        <v>4233.4489999999996</v>
      </c>
      <c r="J175" s="20">
        <v>4233.4489999999996</v>
      </c>
      <c r="K175" s="20">
        <v>2497.7346499999999</v>
      </c>
      <c r="L175" s="48" t="s">
        <v>43</v>
      </c>
      <c r="M175" s="45" t="s">
        <v>67</v>
      </c>
      <c r="N175" s="44">
        <v>43961</v>
      </c>
      <c r="O175" s="47">
        <f t="shared" ref="O175:O182" si="34">J175-K175</f>
        <v>1735.7143499999997</v>
      </c>
      <c r="P175" s="47">
        <v>2510.4595599999998</v>
      </c>
      <c r="Q175" s="52"/>
      <c r="R175" s="47"/>
      <c r="S175" s="47"/>
      <c r="T175" s="47"/>
      <c r="U175" s="6"/>
      <c r="V175">
        <v>29001</v>
      </c>
      <c r="W175" t="s">
        <v>54</v>
      </c>
    </row>
    <row r="176" spans="2:23" ht="78.75" x14ac:dyDescent="0.25">
      <c r="B176" s="18">
        <v>2</v>
      </c>
      <c r="C176" s="23" t="s">
        <v>66</v>
      </c>
      <c r="D176" s="15">
        <f t="shared" si="33"/>
        <v>630.14025000000004</v>
      </c>
      <c r="E176" s="28"/>
      <c r="F176" s="35"/>
      <c r="G176" s="29">
        <v>630.14025000000004</v>
      </c>
      <c r="H176" s="35"/>
      <c r="I176" s="34">
        <v>984.63</v>
      </c>
      <c r="J176" s="34">
        <v>984.63</v>
      </c>
      <c r="K176" s="20">
        <v>630.14025000000004</v>
      </c>
      <c r="L176" s="48" t="s">
        <v>43</v>
      </c>
      <c r="M176" s="45" t="s">
        <v>65</v>
      </c>
      <c r="N176" s="44">
        <v>43985</v>
      </c>
      <c r="O176" s="47">
        <f t="shared" si="34"/>
        <v>354.48974999999996</v>
      </c>
      <c r="P176" s="47"/>
      <c r="Q176" s="9"/>
      <c r="R176" s="6"/>
      <c r="S176" s="6"/>
      <c r="T176" s="6"/>
      <c r="U176" s="6"/>
      <c r="V176">
        <v>54001</v>
      </c>
    </row>
    <row r="177" spans="2:23" ht="45" customHeight="1" x14ac:dyDescent="0.25">
      <c r="B177" s="24">
        <v>3</v>
      </c>
      <c r="C177" s="51" t="s">
        <v>64</v>
      </c>
      <c r="D177" s="15">
        <f t="shared" si="33"/>
        <v>1086.94264</v>
      </c>
      <c r="E177" s="29"/>
      <c r="F177" s="46"/>
      <c r="G177" s="29">
        <v>1086.94264</v>
      </c>
      <c r="H177" s="46"/>
      <c r="I177" s="20">
        <v>1250.4780000000001</v>
      </c>
      <c r="J177" s="20">
        <v>1250.4780000000001</v>
      </c>
      <c r="K177" s="20">
        <v>1086.94264</v>
      </c>
      <c r="L177" s="48" t="s">
        <v>43</v>
      </c>
      <c r="M177" s="45" t="s">
        <v>63</v>
      </c>
      <c r="N177" s="44">
        <v>43945</v>
      </c>
      <c r="O177" s="47">
        <f t="shared" si="34"/>
        <v>163.53536000000008</v>
      </c>
      <c r="P177" s="47"/>
      <c r="Q177" s="9"/>
      <c r="R177" s="6"/>
      <c r="S177" s="6"/>
      <c r="T177" s="6"/>
      <c r="U177" s="19"/>
      <c r="V177">
        <v>53001</v>
      </c>
    </row>
    <row r="178" spans="2:23" ht="47.25" x14ac:dyDescent="0.25">
      <c r="B178" s="18">
        <v>4</v>
      </c>
      <c r="C178" s="51" t="s">
        <v>62</v>
      </c>
      <c r="D178" s="15">
        <f t="shared" si="33"/>
        <v>401.31630000000001</v>
      </c>
      <c r="E178" s="29"/>
      <c r="F178" s="46"/>
      <c r="G178" s="21">
        <v>401.31630000000001</v>
      </c>
      <c r="H178" s="46"/>
      <c r="I178" s="20">
        <v>405.37</v>
      </c>
      <c r="J178" s="20">
        <v>405.37</v>
      </c>
      <c r="K178" s="50">
        <v>401.31630000000001</v>
      </c>
      <c r="L178" s="50" t="s">
        <v>61</v>
      </c>
      <c r="M178" s="45" t="s">
        <v>60</v>
      </c>
      <c r="N178" s="44">
        <v>43989</v>
      </c>
      <c r="O178" s="49">
        <f t="shared" si="34"/>
        <v>4.0536999999999921</v>
      </c>
      <c r="P178" s="49"/>
      <c r="Q178" s="9"/>
      <c r="R178" s="6"/>
      <c r="S178" s="6"/>
      <c r="T178" s="6"/>
      <c r="U178" s="19">
        <v>43903</v>
      </c>
      <c r="V178">
        <v>65001</v>
      </c>
    </row>
    <row r="179" spans="2:23" ht="63" x14ac:dyDescent="0.25">
      <c r="B179" s="24">
        <v>5</v>
      </c>
      <c r="C179" s="23" t="s">
        <v>59</v>
      </c>
      <c r="D179" s="15">
        <f t="shared" si="33"/>
        <v>703.58172000000002</v>
      </c>
      <c r="E179" s="29"/>
      <c r="F179" s="46"/>
      <c r="G179" s="29">
        <v>703.58172000000002</v>
      </c>
      <c r="H179" s="46"/>
      <c r="I179" s="20">
        <v>1379.5719999999999</v>
      </c>
      <c r="J179" s="20">
        <v>1379.5719999999999</v>
      </c>
      <c r="K179" s="20">
        <v>703.58172000000002</v>
      </c>
      <c r="L179" s="48" t="s">
        <v>56</v>
      </c>
      <c r="M179" s="45" t="s">
        <v>58</v>
      </c>
      <c r="N179" s="44">
        <v>43973</v>
      </c>
      <c r="O179" s="47">
        <f t="shared" si="34"/>
        <v>675.99027999999987</v>
      </c>
      <c r="P179" s="47">
        <v>703.27189999999996</v>
      </c>
      <c r="Q179" s="9"/>
      <c r="R179" s="6"/>
      <c r="S179" s="6"/>
      <c r="T179" s="6"/>
      <c r="U179" s="19"/>
      <c r="V179">
        <v>82001</v>
      </c>
      <c r="W179" t="s">
        <v>54</v>
      </c>
    </row>
    <row r="180" spans="2:23" ht="63" x14ac:dyDescent="0.25">
      <c r="B180" s="18">
        <v>6</v>
      </c>
      <c r="C180" s="23" t="s">
        <v>57</v>
      </c>
      <c r="D180" s="15">
        <f t="shared" si="33"/>
        <v>703.58172000000002</v>
      </c>
      <c r="E180" s="29"/>
      <c r="F180" s="46"/>
      <c r="G180" s="29">
        <v>703.58172000000002</v>
      </c>
      <c r="H180" s="46"/>
      <c r="I180" s="20">
        <v>1379.5719999999999</v>
      </c>
      <c r="J180" s="20">
        <v>1379.5719999999999</v>
      </c>
      <c r="K180" s="20">
        <v>703.58172000000002</v>
      </c>
      <c r="L180" s="48" t="s">
        <v>56</v>
      </c>
      <c r="M180" s="45" t="s">
        <v>55</v>
      </c>
      <c r="N180" s="44">
        <v>43973</v>
      </c>
      <c r="O180" s="47">
        <f t="shared" si="34"/>
        <v>675.99027999999987</v>
      </c>
      <c r="P180" s="47">
        <v>703.55880999999999</v>
      </c>
      <c r="Q180" s="9"/>
      <c r="R180" s="6"/>
      <c r="S180" s="6"/>
      <c r="T180" s="6"/>
      <c r="U180" s="19"/>
      <c r="V180">
        <v>79001</v>
      </c>
      <c r="W180" t="s">
        <v>54</v>
      </c>
    </row>
    <row r="181" spans="2:23" ht="47.25" x14ac:dyDescent="0.25">
      <c r="B181" s="18">
        <v>7</v>
      </c>
      <c r="C181" s="23" t="s">
        <v>53</v>
      </c>
      <c r="D181" s="15">
        <f t="shared" si="33"/>
        <v>275</v>
      </c>
      <c r="E181" s="29"/>
      <c r="F181" s="46"/>
      <c r="G181" s="29">
        <v>275</v>
      </c>
      <c r="H181" s="46"/>
      <c r="I181" s="20">
        <v>508.19200000000001</v>
      </c>
      <c r="J181" s="20">
        <v>508.19200000000001</v>
      </c>
      <c r="K181" s="20">
        <v>275</v>
      </c>
      <c r="L181" s="20" t="s">
        <v>50</v>
      </c>
      <c r="M181" s="45" t="s">
        <v>52</v>
      </c>
      <c r="N181" s="44">
        <v>43985</v>
      </c>
      <c r="O181" s="6">
        <f t="shared" si="34"/>
        <v>233.19200000000001</v>
      </c>
      <c r="P181" s="6"/>
      <c r="Q181" s="9"/>
      <c r="R181" s="6"/>
      <c r="S181" s="6"/>
      <c r="T181" s="6"/>
      <c r="U181" s="19"/>
      <c r="V181">
        <v>78001</v>
      </c>
    </row>
    <row r="182" spans="2:23" ht="63" x14ac:dyDescent="0.25">
      <c r="B182" s="24">
        <v>8</v>
      </c>
      <c r="C182" s="23" t="s">
        <v>51</v>
      </c>
      <c r="D182" s="15">
        <f t="shared" si="33"/>
        <v>130</v>
      </c>
      <c r="E182" s="29"/>
      <c r="F182" s="46"/>
      <c r="G182" s="29">
        <v>130</v>
      </c>
      <c r="H182" s="46"/>
      <c r="I182" s="20">
        <v>185.95099999999999</v>
      </c>
      <c r="J182" s="20">
        <v>185.95099999999999</v>
      </c>
      <c r="K182" s="20">
        <v>130</v>
      </c>
      <c r="L182" s="20" t="s">
        <v>50</v>
      </c>
      <c r="M182" s="45" t="s">
        <v>49</v>
      </c>
      <c r="N182" s="44">
        <v>43970</v>
      </c>
      <c r="O182" s="6">
        <f t="shared" si="34"/>
        <v>55.950999999999993</v>
      </c>
      <c r="P182" s="6"/>
      <c r="Q182" s="9"/>
      <c r="R182" s="6"/>
      <c r="S182" s="6"/>
      <c r="T182" s="6"/>
      <c r="U182" s="19">
        <v>43889</v>
      </c>
      <c r="V182">
        <v>75001</v>
      </c>
    </row>
    <row r="183" spans="2:23" ht="94.5" x14ac:dyDescent="0.25">
      <c r="B183" s="18">
        <v>9</v>
      </c>
      <c r="C183" s="23" t="s">
        <v>48</v>
      </c>
      <c r="D183" s="43">
        <f t="shared" si="33"/>
        <v>1857.1469899999997</v>
      </c>
      <c r="E183" s="28">
        <v>483.98599999999999</v>
      </c>
      <c r="F183" s="35">
        <v>144.56800000000001</v>
      </c>
      <c r="G183" s="28">
        <f>1157.58+63.20784+4.76207+3.04308</f>
        <v>1228.5929899999999</v>
      </c>
      <c r="H183" s="35"/>
      <c r="I183" s="34">
        <v>1857.14699</v>
      </c>
      <c r="J183" s="34"/>
      <c r="K183" s="34"/>
      <c r="L183" s="34"/>
      <c r="M183" s="33"/>
      <c r="N183" s="33"/>
      <c r="O183" s="6"/>
      <c r="P183" s="33"/>
      <c r="Q183" s="9"/>
      <c r="R183" s="33"/>
      <c r="S183" s="33"/>
      <c r="T183" s="33"/>
      <c r="U183" s="32">
        <v>43945</v>
      </c>
      <c r="V183">
        <v>107001</v>
      </c>
    </row>
    <row r="184" spans="2:23" ht="47.25" x14ac:dyDescent="0.25">
      <c r="B184" s="18">
        <v>10</v>
      </c>
      <c r="C184" s="23" t="s">
        <v>47</v>
      </c>
      <c r="D184" s="43">
        <f t="shared" si="33"/>
        <v>2455.866</v>
      </c>
      <c r="E184" s="28"/>
      <c r="F184" s="35"/>
      <c r="G184" s="34">
        <v>2455.866</v>
      </c>
      <c r="H184" s="35"/>
      <c r="I184" s="28">
        <v>2759.4</v>
      </c>
      <c r="J184" s="34">
        <v>2759.4</v>
      </c>
      <c r="K184" s="34">
        <v>2455.866</v>
      </c>
      <c r="L184" s="34" t="s">
        <v>46</v>
      </c>
      <c r="M184" s="42" t="s">
        <v>45</v>
      </c>
      <c r="N184" s="41">
        <v>43968</v>
      </c>
      <c r="O184" s="6">
        <f>J184-K184</f>
        <v>303.53400000000011</v>
      </c>
      <c r="P184" s="33"/>
      <c r="Q184" s="9"/>
      <c r="R184" s="33"/>
      <c r="S184" s="33"/>
      <c r="T184" s="33"/>
      <c r="U184" s="32">
        <v>43934</v>
      </c>
      <c r="V184">
        <v>119001</v>
      </c>
    </row>
    <row r="185" spans="2:23" ht="63" x14ac:dyDescent="0.25">
      <c r="B185" s="24">
        <v>11</v>
      </c>
      <c r="C185" s="23" t="s">
        <v>44</v>
      </c>
      <c r="D185" s="38">
        <f t="shared" si="33"/>
        <v>577.41277000000002</v>
      </c>
      <c r="E185" s="36"/>
      <c r="F185" s="37"/>
      <c r="G185" s="36">
        <v>577.41277000000002</v>
      </c>
      <c r="H185" s="37"/>
      <c r="I185" s="36">
        <v>836.49800000000005</v>
      </c>
      <c r="J185" s="34">
        <v>836.49800000000005</v>
      </c>
      <c r="K185" s="34">
        <v>577.41277000000002</v>
      </c>
      <c r="L185" s="34" t="s">
        <v>43</v>
      </c>
      <c r="M185" s="33" t="s">
        <v>42</v>
      </c>
      <c r="N185" s="33"/>
      <c r="O185" s="6">
        <f>J185-K185</f>
        <v>259.08523000000002</v>
      </c>
      <c r="P185" s="33"/>
      <c r="Q185" s="9"/>
      <c r="R185" s="33"/>
      <c r="S185" s="33"/>
      <c r="T185" s="33"/>
      <c r="U185" s="32">
        <v>43937</v>
      </c>
      <c r="V185">
        <v>138001</v>
      </c>
    </row>
    <row r="186" spans="2:23" ht="31.5" x14ac:dyDescent="0.25">
      <c r="B186" s="18">
        <v>12</v>
      </c>
      <c r="C186" s="23" t="s">
        <v>41</v>
      </c>
      <c r="D186" s="38">
        <f t="shared" si="33"/>
        <v>280</v>
      </c>
      <c r="E186" s="36"/>
      <c r="F186" s="37"/>
      <c r="G186" s="36">
        <v>280</v>
      </c>
      <c r="H186" s="37"/>
      <c r="I186" s="36"/>
      <c r="J186" s="34"/>
      <c r="K186" s="34"/>
      <c r="L186" s="34"/>
      <c r="M186" s="33"/>
      <c r="N186" s="33"/>
      <c r="O186" s="33"/>
      <c r="P186" s="33"/>
      <c r="Q186" s="9"/>
      <c r="R186" s="33"/>
      <c r="S186" s="33"/>
      <c r="T186" s="33"/>
      <c r="U186" s="32"/>
    </row>
    <row r="187" spans="2:23" ht="47.25" x14ac:dyDescent="0.25">
      <c r="B187" s="18">
        <v>13</v>
      </c>
      <c r="C187" s="23" t="s">
        <v>40</v>
      </c>
      <c r="D187" s="38">
        <f t="shared" si="33"/>
        <v>1058.5999999999999</v>
      </c>
      <c r="E187" s="36"/>
      <c r="F187" s="37"/>
      <c r="G187" s="36">
        <v>1058.5999999999999</v>
      </c>
      <c r="H187" s="37"/>
      <c r="I187" s="36"/>
      <c r="J187" s="34"/>
      <c r="K187" s="34"/>
      <c r="L187" s="34"/>
      <c r="M187" s="33"/>
      <c r="N187" s="33"/>
      <c r="O187" s="33"/>
      <c r="P187" s="33"/>
      <c r="Q187" s="9"/>
      <c r="R187" s="33"/>
      <c r="S187" s="33"/>
      <c r="T187" s="33"/>
      <c r="U187" s="32"/>
    </row>
    <row r="188" spans="2:23" ht="63" x14ac:dyDescent="0.25">
      <c r="B188" s="24">
        <v>14</v>
      </c>
      <c r="C188" s="23" t="s">
        <v>39</v>
      </c>
      <c r="D188" s="38">
        <f t="shared" si="33"/>
        <v>1464.248</v>
      </c>
      <c r="E188" s="36"/>
      <c r="F188" s="38">
        <v>1449.6055200000001</v>
      </c>
      <c r="G188" s="38">
        <v>14.642480000000001</v>
      </c>
      <c r="H188" s="37"/>
      <c r="I188" s="36">
        <v>1464.248</v>
      </c>
      <c r="J188" s="36">
        <v>1464.248</v>
      </c>
      <c r="K188" s="34"/>
      <c r="L188" s="34"/>
      <c r="M188" s="33"/>
      <c r="N188" s="33"/>
      <c r="O188" s="33"/>
      <c r="P188" s="33"/>
      <c r="Q188" s="9"/>
      <c r="R188" s="33"/>
      <c r="S188" s="33"/>
      <c r="T188" s="33"/>
      <c r="U188" s="32">
        <v>43945</v>
      </c>
      <c r="V188">
        <v>203001</v>
      </c>
    </row>
    <row r="189" spans="2:23" ht="63" x14ac:dyDescent="0.25">
      <c r="B189" s="18">
        <v>15</v>
      </c>
      <c r="C189" s="23" t="s">
        <v>38</v>
      </c>
      <c r="D189" s="38">
        <f t="shared" si="33"/>
        <v>1089.6840000000002</v>
      </c>
      <c r="E189" s="36"/>
      <c r="F189" s="38">
        <v>1078.7871600000001</v>
      </c>
      <c r="G189" s="36">
        <v>10.896839999999999</v>
      </c>
      <c r="H189" s="37"/>
      <c r="I189" s="36">
        <v>1089.684</v>
      </c>
      <c r="J189" s="36">
        <v>1089.684</v>
      </c>
      <c r="K189" s="34"/>
      <c r="L189" s="34"/>
      <c r="M189" s="33"/>
      <c r="N189" s="33"/>
      <c r="O189" s="33"/>
      <c r="P189" s="33"/>
      <c r="Q189" s="9"/>
      <c r="R189" s="33"/>
      <c r="S189" s="33"/>
      <c r="T189" s="33"/>
      <c r="U189" s="32">
        <v>43945</v>
      </c>
      <c r="V189">
        <v>201001</v>
      </c>
    </row>
    <row r="190" spans="2:23" ht="63" x14ac:dyDescent="0.25">
      <c r="B190" s="18">
        <v>16</v>
      </c>
      <c r="C190" s="23" t="s">
        <v>37</v>
      </c>
      <c r="D190" s="38">
        <f t="shared" si="33"/>
        <v>701.95300000000009</v>
      </c>
      <c r="E190" s="36"/>
      <c r="F190" s="38">
        <v>694.93347000000006</v>
      </c>
      <c r="G190" s="36">
        <v>7.0195299999999996</v>
      </c>
      <c r="H190" s="37"/>
      <c r="I190" s="36">
        <v>701.85299999999995</v>
      </c>
      <c r="J190" s="36">
        <v>701.85299999999995</v>
      </c>
      <c r="K190" s="34"/>
      <c r="L190" s="34"/>
      <c r="M190" s="33"/>
      <c r="N190" s="33"/>
      <c r="O190" s="33"/>
      <c r="P190" s="33"/>
      <c r="Q190" s="9"/>
      <c r="R190" s="33"/>
      <c r="S190" s="33"/>
      <c r="T190" s="33"/>
      <c r="U190" s="32">
        <v>43945</v>
      </c>
      <c r="V190">
        <v>204001</v>
      </c>
    </row>
    <row r="191" spans="2:23" ht="31.5" x14ac:dyDescent="0.25">
      <c r="B191" s="24">
        <v>17</v>
      </c>
      <c r="C191" s="23" t="s">
        <v>36</v>
      </c>
      <c r="D191" s="38">
        <f t="shared" si="33"/>
        <v>449.88</v>
      </c>
      <c r="E191" s="36"/>
      <c r="F191" s="37"/>
      <c r="G191" s="36">
        <v>449.88</v>
      </c>
      <c r="H191" s="37"/>
      <c r="I191" s="36"/>
      <c r="J191" s="34"/>
      <c r="K191" s="34"/>
      <c r="L191" s="34"/>
      <c r="M191" s="33"/>
      <c r="N191" s="33"/>
      <c r="O191" s="33"/>
      <c r="P191" s="33"/>
      <c r="Q191" s="9"/>
      <c r="R191" s="33"/>
      <c r="S191" s="33"/>
      <c r="T191" s="33"/>
      <c r="U191" s="32"/>
    </row>
    <row r="192" spans="2:23" ht="28.9" customHeight="1" x14ac:dyDescent="0.25">
      <c r="B192" s="11"/>
      <c r="C192" s="11" t="s">
        <v>35</v>
      </c>
      <c r="D192" s="10">
        <f t="shared" ref="D192:K192" si="35">SUM(D175:D191)</f>
        <v>16363.088039999999</v>
      </c>
      <c r="E192" s="10">
        <f t="shared" si="35"/>
        <v>483.98599999999999</v>
      </c>
      <c r="F192" s="10">
        <f t="shared" si="35"/>
        <v>3367.8941500000001</v>
      </c>
      <c r="G192" s="10">
        <f t="shared" si="35"/>
        <v>12511.207890000001</v>
      </c>
      <c r="H192" s="10">
        <f t="shared" si="35"/>
        <v>0</v>
      </c>
      <c r="I192" s="10">
        <f t="shared" si="35"/>
        <v>19036.043989999998</v>
      </c>
      <c r="J192" s="10">
        <f t="shared" si="35"/>
        <v>17178.896999999997</v>
      </c>
      <c r="K192" s="10">
        <f t="shared" si="35"/>
        <v>9461.5760500000015</v>
      </c>
      <c r="L192" s="10"/>
      <c r="M192" s="10"/>
      <c r="N192" s="10"/>
      <c r="O192" s="10">
        <f>SUM(O175:O191)</f>
        <v>4461.5359499999995</v>
      </c>
      <c r="P192" s="10"/>
      <c r="Q192" s="10">
        <f>SUM(Q175:Q191)</f>
        <v>0</v>
      </c>
      <c r="R192" s="10">
        <f>SUM(R175:R191)</f>
        <v>0</v>
      </c>
      <c r="S192" s="10">
        <f>SUM(S175:S191)</f>
        <v>0</v>
      </c>
      <c r="T192" s="10">
        <f>SUM(T175:T191)</f>
        <v>0</v>
      </c>
      <c r="U192" s="43"/>
    </row>
    <row r="193" spans="2:23" ht="21.6" customHeight="1" x14ac:dyDescent="0.25">
      <c r="B193" s="128" t="s">
        <v>34</v>
      </c>
      <c r="C193" s="129"/>
      <c r="D193" s="129"/>
      <c r="E193" s="129"/>
      <c r="F193" s="129"/>
      <c r="G193" s="129"/>
      <c r="H193" s="130"/>
      <c r="I193" s="34"/>
      <c r="J193" s="34"/>
      <c r="K193" s="34"/>
      <c r="L193" s="34"/>
      <c r="M193" s="33"/>
      <c r="N193" s="33"/>
      <c r="O193" s="33"/>
      <c r="P193" s="33"/>
      <c r="Q193" s="9"/>
      <c r="R193" s="33"/>
      <c r="S193" s="33"/>
      <c r="T193" s="33"/>
      <c r="U193" s="32"/>
    </row>
    <row r="194" spans="2:23" ht="63" x14ac:dyDescent="0.25">
      <c r="B194" s="18">
        <v>1</v>
      </c>
      <c r="C194" s="23" t="s">
        <v>33</v>
      </c>
      <c r="D194" s="43">
        <f>SUM(E194:H194)</f>
        <v>641.56106999999997</v>
      </c>
      <c r="E194" s="28"/>
      <c r="F194" s="35"/>
      <c r="G194" s="28"/>
      <c r="H194" s="34">
        <v>641.56106999999997</v>
      </c>
      <c r="I194" s="28">
        <v>644.78499999999997</v>
      </c>
      <c r="J194" s="34">
        <v>644.78499999999997</v>
      </c>
      <c r="K194" s="34">
        <v>641.56106999999997</v>
      </c>
      <c r="L194" s="34" t="s">
        <v>29</v>
      </c>
      <c r="M194" s="42" t="s">
        <v>32</v>
      </c>
      <c r="N194" s="40">
        <v>44008</v>
      </c>
      <c r="O194" s="40">
        <f>J194-K194</f>
        <v>3.2239299999999957</v>
      </c>
      <c r="P194" s="33">
        <v>705.71427000000006</v>
      </c>
      <c r="Q194" s="9"/>
      <c r="R194" s="33"/>
      <c r="S194" s="33"/>
      <c r="T194" s="33"/>
      <c r="U194" s="32">
        <v>43913</v>
      </c>
      <c r="V194">
        <v>117001</v>
      </c>
      <c r="W194" t="s">
        <v>31</v>
      </c>
    </row>
    <row r="195" spans="2:23" ht="63" x14ac:dyDescent="0.25">
      <c r="B195" s="18">
        <v>2</v>
      </c>
      <c r="C195" s="23" t="s">
        <v>30</v>
      </c>
      <c r="D195" s="43">
        <f>SUM(E195:H195)</f>
        <v>359.53199999999998</v>
      </c>
      <c r="E195" s="28"/>
      <c r="F195" s="35"/>
      <c r="G195" s="28"/>
      <c r="H195" s="28">
        <v>359.53199999999998</v>
      </c>
      <c r="I195" s="28">
        <v>359.53199999999998</v>
      </c>
      <c r="J195" s="28">
        <v>359.53199999999998</v>
      </c>
      <c r="K195" s="34">
        <v>359.53199999999998</v>
      </c>
      <c r="L195" s="34" t="s">
        <v>29</v>
      </c>
      <c r="M195" s="42" t="s">
        <v>28</v>
      </c>
      <c r="N195" s="40"/>
      <c r="O195" s="40">
        <f>J195-K195</f>
        <v>0</v>
      </c>
      <c r="P195" s="33">
        <v>352.48200000000003</v>
      </c>
      <c r="Q195" s="9"/>
      <c r="R195" s="33"/>
      <c r="S195" s="33"/>
      <c r="T195" s="33"/>
      <c r="U195" s="32">
        <v>43900</v>
      </c>
      <c r="V195">
        <v>116001</v>
      </c>
      <c r="W195" t="s">
        <v>27</v>
      </c>
    </row>
    <row r="196" spans="2:23" ht="70.900000000000006" customHeight="1" x14ac:dyDescent="0.25">
      <c r="B196" s="18">
        <v>3</v>
      </c>
      <c r="C196" s="23" t="s">
        <v>26</v>
      </c>
      <c r="D196" s="43">
        <f>SUM(E196:H196)</f>
        <v>2598.40092</v>
      </c>
      <c r="E196" s="28"/>
      <c r="F196" s="35"/>
      <c r="G196" s="34"/>
      <c r="H196" s="34">
        <v>2598.40092</v>
      </c>
      <c r="I196" s="28">
        <v>3248.0030000000002</v>
      </c>
      <c r="J196" s="34">
        <v>3248.0030000000002</v>
      </c>
      <c r="K196" s="34">
        <v>2598.40092</v>
      </c>
      <c r="L196" s="34" t="s">
        <v>25</v>
      </c>
      <c r="M196" s="42" t="s">
        <v>24</v>
      </c>
      <c r="N196" s="41">
        <v>44058</v>
      </c>
      <c r="O196" s="40">
        <f>J196-K196</f>
        <v>649.60208000000011</v>
      </c>
      <c r="P196" s="33"/>
      <c r="Q196" s="9"/>
      <c r="R196" s="33"/>
      <c r="S196" s="33"/>
      <c r="T196" s="33"/>
      <c r="U196" s="32">
        <v>43913</v>
      </c>
      <c r="V196">
        <v>114001</v>
      </c>
    </row>
    <row r="197" spans="2:23" ht="42.6" customHeight="1" x14ac:dyDescent="0.25">
      <c r="B197" s="18">
        <v>4</v>
      </c>
      <c r="C197" s="23" t="s">
        <v>23</v>
      </c>
      <c r="D197" s="38">
        <f>SUM(E197:H197)</f>
        <v>989.52</v>
      </c>
      <c r="E197" s="36"/>
      <c r="F197" s="37"/>
      <c r="G197" s="36">
        <v>989.52</v>
      </c>
      <c r="H197" s="36"/>
      <c r="I197" s="36"/>
      <c r="J197" s="34"/>
      <c r="K197" s="34"/>
      <c r="L197" s="34"/>
      <c r="M197" s="39" t="s">
        <v>22</v>
      </c>
      <c r="N197" s="33"/>
      <c r="O197" s="33"/>
      <c r="P197" s="33"/>
      <c r="Q197" s="9"/>
      <c r="R197" s="33"/>
      <c r="S197" s="33"/>
      <c r="T197" s="33"/>
      <c r="U197" s="32"/>
      <c r="V197">
        <v>115001</v>
      </c>
    </row>
    <row r="198" spans="2:23" ht="45" customHeight="1" x14ac:dyDescent="0.25">
      <c r="B198" s="18">
        <v>5</v>
      </c>
      <c r="C198" s="23" t="s">
        <v>21</v>
      </c>
      <c r="D198" s="38">
        <f>SUM(E198:H198)</f>
        <v>1781.4</v>
      </c>
      <c r="E198" s="36"/>
      <c r="F198" s="37"/>
      <c r="G198" s="36">
        <v>1781.4</v>
      </c>
      <c r="H198" s="35"/>
      <c r="I198" s="28">
        <v>1781.3530000000001</v>
      </c>
      <c r="J198" s="34"/>
      <c r="K198" s="34"/>
      <c r="L198" s="34"/>
      <c r="M198" s="33"/>
      <c r="N198" s="33"/>
      <c r="O198" s="33"/>
      <c r="P198" s="33"/>
      <c r="Q198" s="9"/>
      <c r="R198" s="33"/>
      <c r="S198" s="33"/>
      <c r="T198" s="33"/>
      <c r="U198" s="32">
        <v>43943</v>
      </c>
      <c r="V198">
        <v>198001</v>
      </c>
    </row>
    <row r="199" spans="2:23" ht="31.5" x14ac:dyDescent="0.25">
      <c r="B199" s="11"/>
      <c r="C199" s="11" t="s">
        <v>20</v>
      </c>
      <c r="D199" s="10">
        <f t="shared" ref="D199:K199" si="36">SUM(D194:D198)</f>
        <v>6370.4139899999991</v>
      </c>
      <c r="E199" s="10">
        <f t="shared" si="36"/>
        <v>0</v>
      </c>
      <c r="F199" s="10">
        <f t="shared" si="36"/>
        <v>0</v>
      </c>
      <c r="G199" s="10">
        <f t="shared" si="36"/>
        <v>2770.92</v>
      </c>
      <c r="H199" s="10">
        <f t="shared" si="36"/>
        <v>3599.4939899999999</v>
      </c>
      <c r="I199" s="10">
        <f t="shared" si="36"/>
        <v>6033.6729999999998</v>
      </c>
      <c r="J199" s="10">
        <f t="shared" si="36"/>
        <v>4252.32</v>
      </c>
      <c r="K199" s="10">
        <f t="shared" si="36"/>
        <v>3599.4939899999999</v>
      </c>
      <c r="L199" s="10"/>
      <c r="M199" s="10"/>
      <c r="N199" s="10"/>
      <c r="O199" s="10">
        <f>SUM(O194:O198)</f>
        <v>652.82601000000011</v>
      </c>
      <c r="P199" s="10"/>
      <c r="Q199" s="10">
        <f>SUM(Q194:Q198)</f>
        <v>0</v>
      </c>
      <c r="R199" s="10">
        <f>SUM(R194:R198)</f>
        <v>0</v>
      </c>
      <c r="S199" s="10">
        <f>SUM(S194:S198)</f>
        <v>0</v>
      </c>
      <c r="T199" s="10">
        <f>SUM(T194:T198)</f>
        <v>0</v>
      </c>
      <c r="U199" s="32"/>
    </row>
    <row r="200" spans="2:23" ht="33.6" customHeight="1" x14ac:dyDescent="0.25">
      <c r="B200" s="11"/>
      <c r="C200" s="11" t="s">
        <v>19</v>
      </c>
      <c r="D200" s="10">
        <f t="shared" ref="D200:K200" si="37">D192+D199</f>
        <v>22733.502029999996</v>
      </c>
      <c r="E200" s="10">
        <f t="shared" si="37"/>
        <v>483.98599999999999</v>
      </c>
      <c r="F200" s="10">
        <f t="shared" si="37"/>
        <v>3367.8941500000001</v>
      </c>
      <c r="G200" s="10">
        <f t="shared" si="37"/>
        <v>15282.127890000002</v>
      </c>
      <c r="H200" s="10">
        <f t="shared" si="37"/>
        <v>3599.4939899999999</v>
      </c>
      <c r="I200" s="10">
        <f t="shared" si="37"/>
        <v>25069.716989999997</v>
      </c>
      <c r="J200" s="10">
        <f t="shared" si="37"/>
        <v>21431.216999999997</v>
      </c>
      <c r="K200" s="10">
        <f t="shared" si="37"/>
        <v>13061.070040000002</v>
      </c>
      <c r="L200" s="10"/>
      <c r="M200" s="10"/>
      <c r="N200" s="10"/>
      <c r="O200" s="10">
        <f>O192+O199</f>
        <v>5114.3619599999993</v>
      </c>
      <c r="P200" s="10"/>
      <c r="Q200" s="10">
        <f>Q192+Q199</f>
        <v>0</v>
      </c>
      <c r="R200" s="10">
        <f>R192+R199</f>
        <v>0</v>
      </c>
      <c r="S200" s="10">
        <f>S192+S199</f>
        <v>0</v>
      </c>
      <c r="T200" s="10">
        <f>T192+T199</f>
        <v>0</v>
      </c>
      <c r="U200" s="6"/>
    </row>
    <row r="201" spans="2:23" ht="15.75" x14ac:dyDescent="0.25">
      <c r="B201" s="134" t="s">
        <v>18</v>
      </c>
      <c r="C201" s="135"/>
      <c r="D201" s="135"/>
      <c r="E201" s="135"/>
      <c r="F201" s="135"/>
      <c r="G201" s="135"/>
      <c r="H201" s="136"/>
      <c r="I201" s="26"/>
      <c r="J201" s="26"/>
      <c r="K201" s="26"/>
      <c r="L201" s="26"/>
      <c r="M201" s="26"/>
      <c r="N201" s="26"/>
      <c r="O201" s="26"/>
      <c r="P201" s="26"/>
      <c r="Q201" s="27"/>
      <c r="R201" s="26"/>
      <c r="S201" s="26"/>
      <c r="T201" s="26"/>
      <c r="U201" s="6"/>
    </row>
    <row r="202" spans="2:23" ht="47.25" x14ac:dyDescent="0.25">
      <c r="B202" s="24">
        <v>1</v>
      </c>
      <c r="C202" s="17" t="s">
        <v>17</v>
      </c>
      <c r="D202" s="15">
        <f>SUM(E202:H202)</f>
        <v>3763.82</v>
      </c>
      <c r="E202" s="31"/>
      <c r="F202" s="29">
        <v>3575.63</v>
      </c>
      <c r="G202" s="29">
        <v>188.19</v>
      </c>
      <c r="H202" s="30"/>
      <c r="I202" s="26"/>
      <c r="J202" s="26"/>
      <c r="K202" s="26"/>
      <c r="L202" s="26"/>
      <c r="M202" s="26"/>
      <c r="N202" s="26"/>
      <c r="O202" s="26"/>
      <c r="P202" s="26"/>
      <c r="Q202" s="27"/>
      <c r="R202" s="26"/>
      <c r="S202" s="26"/>
      <c r="T202" s="26"/>
      <c r="U202" s="6"/>
    </row>
    <row r="203" spans="2:23" ht="66" customHeight="1" x14ac:dyDescent="0.25">
      <c r="B203" s="24">
        <v>2</v>
      </c>
      <c r="C203" s="17" t="s">
        <v>16</v>
      </c>
      <c r="D203" s="15">
        <f>SUM(E203:H203)</f>
        <v>3631.8100000000004</v>
      </c>
      <c r="E203" s="12"/>
      <c r="F203" s="29">
        <v>2723.86</v>
      </c>
      <c r="G203" s="29">
        <v>907.95</v>
      </c>
      <c r="H203" s="12"/>
      <c r="I203" s="26"/>
      <c r="J203" s="26"/>
      <c r="K203" s="26"/>
      <c r="L203" s="26"/>
      <c r="M203" s="26"/>
      <c r="N203" s="26"/>
      <c r="O203" s="26"/>
      <c r="P203" s="26"/>
      <c r="Q203" s="27"/>
      <c r="R203" s="26"/>
      <c r="S203" s="26"/>
      <c r="T203" s="26"/>
      <c r="U203" s="6"/>
    </row>
    <row r="204" spans="2:23" ht="100.15" customHeight="1" x14ac:dyDescent="0.25">
      <c r="B204" s="24">
        <v>3</v>
      </c>
      <c r="C204" s="17" t="s">
        <v>15</v>
      </c>
      <c r="D204" s="15">
        <f>SUM(E204:H204)</f>
        <v>35000</v>
      </c>
      <c r="E204" s="12"/>
      <c r="F204" s="29">
        <v>34650</v>
      </c>
      <c r="G204" s="28">
        <v>350</v>
      </c>
      <c r="H204" s="12"/>
      <c r="I204" s="26"/>
      <c r="J204" s="26"/>
      <c r="K204" s="26"/>
      <c r="L204" s="26"/>
      <c r="M204" s="26"/>
      <c r="N204" s="26"/>
      <c r="O204" s="26"/>
      <c r="P204" s="26"/>
      <c r="Q204" s="27"/>
      <c r="R204" s="26"/>
      <c r="S204" s="26"/>
      <c r="T204" s="26"/>
      <c r="U204" s="6"/>
    </row>
    <row r="205" spans="2:23" ht="72" customHeight="1" x14ac:dyDescent="0.25">
      <c r="B205" s="24">
        <v>4</v>
      </c>
      <c r="C205" s="17" t="s">
        <v>14</v>
      </c>
      <c r="D205" s="15">
        <f>SUM(E205:H205)</f>
        <v>4041.68</v>
      </c>
      <c r="E205" s="29">
        <v>4041.68</v>
      </c>
      <c r="F205" s="29">
        <v>0</v>
      </c>
      <c r="G205" s="28">
        <v>0</v>
      </c>
      <c r="H205" s="12"/>
      <c r="I205" s="26"/>
      <c r="J205" s="26"/>
      <c r="K205" s="26"/>
      <c r="L205" s="26"/>
      <c r="M205" s="26"/>
      <c r="N205" s="26"/>
      <c r="O205" s="26"/>
      <c r="P205" s="26"/>
      <c r="Q205" s="27"/>
      <c r="R205" s="26"/>
      <c r="S205" s="26"/>
      <c r="T205" s="26"/>
      <c r="U205" s="6"/>
    </row>
    <row r="206" spans="2:23" ht="85.15" customHeight="1" x14ac:dyDescent="0.25">
      <c r="B206" s="24">
        <v>5</v>
      </c>
      <c r="C206" s="17" t="s">
        <v>13</v>
      </c>
      <c r="D206" s="15">
        <f>SUM(E206:H206)</f>
        <v>14143.534</v>
      </c>
      <c r="E206" s="29">
        <v>10607.65</v>
      </c>
      <c r="F206" s="29">
        <v>3359.09</v>
      </c>
      <c r="G206" s="28">
        <v>176.79400000000001</v>
      </c>
      <c r="H206" s="12"/>
      <c r="I206" s="26"/>
      <c r="J206" s="26"/>
      <c r="K206" s="26"/>
      <c r="L206" s="26"/>
      <c r="M206" s="26"/>
      <c r="N206" s="26"/>
      <c r="O206" s="26"/>
      <c r="P206" s="26"/>
      <c r="Q206" s="27"/>
      <c r="R206" s="26"/>
      <c r="S206" s="26"/>
      <c r="T206" s="26"/>
      <c r="U206" s="6"/>
    </row>
    <row r="207" spans="2:23" ht="40.9" customHeight="1" x14ac:dyDescent="0.25">
      <c r="B207" s="25"/>
      <c r="C207" s="11" t="s">
        <v>12</v>
      </c>
      <c r="D207" s="10">
        <f t="shared" ref="D207:M207" si="38">SUM(D202:D206)</f>
        <v>60580.844000000005</v>
      </c>
      <c r="E207" s="10">
        <f t="shared" si="38"/>
        <v>14649.33</v>
      </c>
      <c r="F207" s="10">
        <f t="shared" si="38"/>
        <v>44308.58</v>
      </c>
      <c r="G207" s="10">
        <f t="shared" si="38"/>
        <v>1622.9340000000002</v>
      </c>
      <c r="H207" s="10">
        <f t="shared" si="38"/>
        <v>0</v>
      </c>
      <c r="I207" s="10">
        <f t="shared" si="38"/>
        <v>0</v>
      </c>
      <c r="J207" s="10">
        <f t="shared" si="38"/>
        <v>0</v>
      </c>
      <c r="K207" s="10">
        <f t="shared" si="38"/>
        <v>0</v>
      </c>
      <c r="L207" s="10">
        <f t="shared" si="38"/>
        <v>0</v>
      </c>
      <c r="M207" s="10">
        <f t="shared" si="38"/>
        <v>0</v>
      </c>
      <c r="N207" s="10"/>
      <c r="O207" s="10">
        <f>SUM(O202:O206)</f>
        <v>0</v>
      </c>
      <c r="P207" s="10"/>
      <c r="Q207" s="10">
        <f>SUM(Q202:Q206)</f>
        <v>0</v>
      </c>
      <c r="R207" s="10">
        <f>SUM(R202:R206)</f>
        <v>0</v>
      </c>
      <c r="S207" s="10">
        <f>SUM(S202:S206)</f>
        <v>0</v>
      </c>
      <c r="T207" s="10">
        <f>SUM(T202:T206)</f>
        <v>0</v>
      </c>
      <c r="U207" s="6"/>
    </row>
    <row r="208" spans="2:23" ht="40.9" customHeight="1" x14ac:dyDescent="0.25">
      <c r="B208" s="131" t="s">
        <v>11</v>
      </c>
      <c r="C208" s="132"/>
      <c r="D208" s="132"/>
      <c r="E208" s="132"/>
      <c r="F208" s="132"/>
      <c r="G208" s="132"/>
      <c r="H208" s="133"/>
      <c r="I208" s="12"/>
      <c r="J208" s="12"/>
      <c r="K208" s="12"/>
      <c r="L208" s="12"/>
      <c r="M208" s="12"/>
      <c r="N208" s="12"/>
      <c r="O208" s="12"/>
      <c r="P208" s="12"/>
      <c r="Q208" s="10"/>
      <c r="R208" s="12"/>
      <c r="S208" s="12"/>
      <c r="T208" s="12"/>
      <c r="U208" s="6"/>
    </row>
    <row r="209" spans="2:22" ht="38.450000000000003" customHeight="1" x14ac:dyDescent="0.25">
      <c r="B209" s="18">
        <v>1</v>
      </c>
      <c r="C209" s="17" t="s">
        <v>10</v>
      </c>
      <c r="D209" s="15">
        <f>SUM(E209:G209)</f>
        <v>200</v>
      </c>
      <c r="E209" s="14">
        <v>0</v>
      </c>
      <c r="F209" s="15">
        <v>0</v>
      </c>
      <c r="G209" s="14">
        <v>200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0">
        <f>SUM(R209:T209)</f>
        <v>432.45</v>
      </c>
      <c r="R209" s="12">
        <f>9.8+16.74+128.18+14+150.02+17.64+16.02+35+7+9.8+28.25</f>
        <v>432.45</v>
      </c>
      <c r="S209" s="12"/>
      <c r="T209" s="12"/>
      <c r="U209" s="6"/>
    </row>
    <row r="210" spans="2:22" ht="36.6" customHeight="1" x14ac:dyDescent="0.25">
      <c r="B210" s="25"/>
      <c r="C210" s="11" t="s">
        <v>9</v>
      </c>
      <c r="D210" s="10">
        <f t="shared" ref="D210:T210" si="39">SUM(D209)</f>
        <v>200</v>
      </c>
      <c r="E210" s="10">
        <f t="shared" si="39"/>
        <v>0</v>
      </c>
      <c r="F210" s="10">
        <f t="shared" si="39"/>
        <v>0</v>
      </c>
      <c r="G210" s="10">
        <f t="shared" si="39"/>
        <v>200</v>
      </c>
      <c r="H210" s="10">
        <f t="shared" si="39"/>
        <v>0</v>
      </c>
      <c r="I210" s="10">
        <f t="shared" si="39"/>
        <v>0</v>
      </c>
      <c r="J210" s="10">
        <f t="shared" si="39"/>
        <v>0</v>
      </c>
      <c r="K210" s="10">
        <f t="shared" si="39"/>
        <v>0</v>
      </c>
      <c r="L210" s="10">
        <f t="shared" si="39"/>
        <v>0</v>
      </c>
      <c r="M210" s="10">
        <f t="shared" si="39"/>
        <v>0</v>
      </c>
      <c r="N210" s="10">
        <f t="shared" si="39"/>
        <v>0</v>
      </c>
      <c r="O210" s="10">
        <f t="shared" si="39"/>
        <v>0</v>
      </c>
      <c r="P210" s="10">
        <f t="shared" si="39"/>
        <v>0</v>
      </c>
      <c r="Q210" s="10">
        <f t="shared" si="39"/>
        <v>432.45</v>
      </c>
      <c r="R210" s="10">
        <f t="shared" si="39"/>
        <v>432.45</v>
      </c>
      <c r="S210" s="10">
        <f t="shared" si="39"/>
        <v>0</v>
      </c>
      <c r="T210" s="10">
        <f t="shared" si="39"/>
        <v>0</v>
      </c>
      <c r="U210" s="6"/>
    </row>
    <row r="211" spans="2:22" ht="36.6" customHeight="1" x14ac:dyDescent="0.25">
      <c r="B211" s="131" t="s">
        <v>8</v>
      </c>
      <c r="C211" s="146"/>
      <c r="D211" s="146"/>
      <c r="E211" s="146"/>
      <c r="F211" s="146"/>
      <c r="G211" s="146"/>
      <c r="H211" s="147"/>
      <c r="I211" s="12"/>
      <c r="J211" s="12"/>
      <c r="K211" s="12"/>
      <c r="L211" s="12"/>
      <c r="M211" s="12"/>
      <c r="N211" s="12"/>
      <c r="O211" s="12"/>
      <c r="P211" s="12"/>
      <c r="Q211" s="10"/>
      <c r="R211" s="12"/>
      <c r="S211" s="12"/>
      <c r="T211" s="12"/>
      <c r="U211" s="6"/>
    </row>
    <row r="212" spans="2:22" ht="43.9" customHeight="1" x14ac:dyDescent="0.25">
      <c r="B212" s="24">
        <v>1</v>
      </c>
      <c r="C212" s="23" t="s">
        <v>7</v>
      </c>
      <c r="D212" s="16">
        <f>SUM(E212:H212)</f>
        <v>216.928</v>
      </c>
      <c r="E212" s="21"/>
      <c r="F212" s="22"/>
      <c r="G212" s="21">
        <v>216.928</v>
      </c>
      <c r="H212" s="22"/>
      <c r="I212" s="21"/>
      <c r="J212" s="20"/>
      <c r="K212" s="20"/>
      <c r="L212" s="20"/>
      <c r="M212" s="6" t="s">
        <v>6</v>
      </c>
      <c r="N212" s="6"/>
      <c r="O212" s="6"/>
      <c r="P212" s="6"/>
      <c r="Q212" s="13">
        <f>SUM(R212:T212)</f>
        <v>216.928</v>
      </c>
      <c r="R212" s="6">
        <v>216.928</v>
      </c>
      <c r="S212" s="6"/>
      <c r="T212" s="6"/>
      <c r="U212" s="19"/>
    </row>
    <row r="213" spans="2:22" ht="132.6" customHeight="1" x14ac:dyDescent="0.25">
      <c r="B213" s="18">
        <v>2</v>
      </c>
      <c r="C213" s="17" t="s">
        <v>5</v>
      </c>
      <c r="D213" s="16">
        <f>SUM(E213:H213)</f>
        <v>1362.5480500000001</v>
      </c>
      <c r="E213" s="14"/>
      <c r="F213" s="15"/>
      <c r="G213" s="14">
        <v>1362.5480500000001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3">
        <f>SUM(R213:T213)</f>
        <v>1362.5480500000001</v>
      </c>
      <c r="R213" s="6">
        <v>1362.5480500000001</v>
      </c>
      <c r="S213" s="12"/>
      <c r="T213" s="12"/>
      <c r="U213" s="6"/>
    </row>
    <row r="214" spans="2:22" ht="36.6" customHeight="1" x14ac:dyDescent="0.25">
      <c r="B214" s="11"/>
      <c r="C214" s="11" t="s">
        <v>4</v>
      </c>
      <c r="D214" s="10">
        <f t="shared" ref="D214:T214" si="40">SUM(D212:D213)</f>
        <v>1579.4760500000002</v>
      </c>
      <c r="E214" s="10">
        <f t="shared" si="40"/>
        <v>0</v>
      </c>
      <c r="F214" s="10">
        <f t="shared" si="40"/>
        <v>0</v>
      </c>
      <c r="G214" s="10">
        <f t="shared" si="40"/>
        <v>1579.4760500000002</v>
      </c>
      <c r="H214" s="10">
        <f t="shared" si="40"/>
        <v>0</v>
      </c>
      <c r="I214" s="10">
        <f t="shared" si="40"/>
        <v>0</v>
      </c>
      <c r="J214" s="10">
        <f t="shared" si="40"/>
        <v>0</v>
      </c>
      <c r="K214" s="10">
        <f t="shared" si="40"/>
        <v>0</v>
      </c>
      <c r="L214" s="10">
        <f t="shared" si="40"/>
        <v>0</v>
      </c>
      <c r="M214" s="10">
        <f t="shared" si="40"/>
        <v>0</v>
      </c>
      <c r="N214" s="10">
        <f t="shared" si="40"/>
        <v>0</v>
      </c>
      <c r="O214" s="10">
        <f t="shared" si="40"/>
        <v>0</v>
      </c>
      <c r="P214" s="10">
        <f t="shared" si="40"/>
        <v>0</v>
      </c>
      <c r="Q214" s="10">
        <f t="shared" si="40"/>
        <v>1579.4760500000002</v>
      </c>
      <c r="R214" s="10">
        <f t="shared" si="40"/>
        <v>1579.4760500000002</v>
      </c>
      <c r="S214" s="10">
        <f t="shared" si="40"/>
        <v>0</v>
      </c>
      <c r="T214" s="10">
        <f t="shared" si="40"/>
        <v>0</v>
      </c>
      <c r="U214" s="6"/>
    </row>
    <row r="215" spans="2:22" ht="48.6" customHeight="1" x14ac:dyDescent="0.3">
      <c r="B215" s="9"/>
      <c r="C215" s="8" t="s">
        <v>3</v>
      </c>
      <c r="D215" s="7">
        <f t="shared" ref="D215:T215" si="41">D96+D123+D143+D173+D200+D207+D210+D214</f>
        <v>278661.83435600001</v>
      </c>
      <c r="E215" s="7">
        <f t="shared" si="41"/>
        <v>15133.316000000001</v>
      </c>
      <c r="F215" s="7">
        <f t="shared" si="41"/>
        <v>78692.690740000005</v>
      </c>
      <c r="G215" s="7">
        <f t="shared" si="41"/>
        <v>171873.89485600006</v>
      </c>
      <c r="H215" s="7">
        <f t="shared" si="41"/>
        <v>12961.93276</v>
      </c>
      <c r="I215" s="7">
        <f t="shared" si="41"/>
        <v>205704.44310999996</v>
      </c>
      <c r="J215" s="7">
        <f t="shared" si="41"/>
        <v>193517.67733000001</v>
      </c>
      <c r="K215" s="7">
        <f t="shared" si="41"/>
        <v>126837.70885600001</v>
      </c>
      <c r="L215" s="7">
        <f t="shared" si="41"/>
        <v>0</v>
      </c>
      <c r="M215" s="7">
        <f t="shared" si="41"/>
        <v>0</v>
      </c>
      <c r="N215" s="7">
        <f t="shared" si="41"/>
        <v>0</v>
      </c>
      <c r="O215" s="7">
        <f t="shared" si="41"/>
        <v>34143.231383999999</v>
      </c>
      <c r="P215" s="7">
        <f t="shared" si="41"/>
        <v>180.05314999999999</v>
      </c>
      <c r="Q215" s="7">
        <f t="shared" si="41"/>
        <v>9746.8874599999999</v>
      </c>
      <c r="R215" s="7">
        <f t="shared" si="41"/>
        <v>9746.8874599999999</v>
      </c>
      <c r="S215" s="7">
        <f t="shared" si="41"/>
        <v>0</v>
      </c>
      <c r="T215" s="7">
        <f t="shared" si="41"/>
        <v>0</v>
      </c>
      <c r="U215" s="6"/>
    </row>
    <row r="216" spans="2:22" ht="28.15" customHeight="1" x14ac:dyDescent="0.25">
      <c r="B216" s="4"/>
      <c r="C216" s="2"/>
      <c r="D216" s="4"/>
      <c r="E216" s="4"/>
      <c r="F216" s="4"/>
      <c r="G216" s="4"/>
    </row>
    <row r="217" spans="2:22" ht="18.600000000000001" customHeight="1" x14ac:dyDescent="0.25">
      <c r="B217" s="4"/>
      <c r="C217" s="2"/>
      <c r="D217" s="4"/>
      <c r="E217" s="4"/>
      <c r="F217" s="4"/>
      <c r="G217" s="4"/>
    </row>
    <row r="218" spans="2:22" ht="3" customHeight="1" x14ac:dyDescent="0.25">
      <c r="B218" s="4"/>
      <c r="C218" s="2"/>
      <c r="D218" s="4"/>
      <c r="E218" s="4"/>
      <c r="F218" s="4"/>
      <c r="G218" s="4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2:22" ht="14.45" hidden="1" customHeight="1" x14ac:dyDescent="0.3">
      <c r="B219" s="4"/>
      <c r="C219" s="2" t="s">
        <v>2</v>
      </c>
      <c r="D219" s="3">
        <f>G219+D221</f>
        <v>224221.04406000001</v>
      </c>
      <c r="E219" s="4"/>
      <c r="F219" s="4"/>
      <c r="G219" s="3">
        <f>181721.17-18257.801</f>
        <v>163463.36900000001</v>
      </c>
      <c r="H219" s="3">
        <v>13000</v>
      </c>
    </row>
    <row r="220" spans="2:22" ht="16.899999999999999" hidden="1" customHeight="1" x14ac:dyDescent="0.25"/>
    <row r="221" spans="2:22" ht="19.899999999999999" hidden="1" customHeight="1" x14ac:dyDescent="0.3">
      <c r="C221" s="2" t="s">
        <v>1</v>
      </c>
      <c r="D221" s="1">
        <f>42449.87112+50+0.00294+18257.801</f>
        <v>60757.675060000001</v>
      </c>
    </row>
    <row r="222" spans="2:22" ht="18" hidden="1" customHeight="1" x14ac:dyDescent="0.25"/>
    <row r="223" spans="2:22" ht="14.45" hidden="1" customHeight="1" x14ac:dyDescent="0.25"/>
    <row r="224" spans="2:22" ht="15.6" hidden="1" customHeight="1" x14ac:dyDescent="0.25"/>
    <row r="225" spans="3:4" ht="20.45" hidden="1" customHeight="1" x14ac:dyDescent="0.25">
      <c r="C225" t="s">
        <v>0</v>
      </c>
      <c r="D225">
        <v>2040.81</v>
      </c>
    </row>
    <row r="226" spans="3:4" ht="41.45" customHeight="1" x14ac:dyDescent="0.25"/>
  </sheetData>
  <mergeCells count="29">
    <mergeCell ref="E1:H2"/>
    <mergeCell ref="E3:H3"/>
    <mergeCell ref="B97:H97"/>
    <mergeCell ref="B144:H144"/>
    <mergeCell ref="B4:H4"/>
    <mergeCell ref="B114:H114"/>
    <mergeCell ref="B211:H211"/>
    <mergeCell ref="T6:T9"/>
    <mergeCell ref="M6:M9"/>
    <mergeCell ref="O6:O9"/>
    <mergeCell ref="Q6:Q9"/>
    <mergeCell ref="R6:R9"/>
    <mergeCell ref="S6:S9"/>
    <mergeCell ref="B201:H201"/>
    <mergeCell ref="B80:H80"/>
    <mergeCell ref="B165:H165"/>
    <mergeCell ref="B193:H193"/>
    <mergeCell ref="B135:H135"/>
    <mergeCell ref="B208:H208"/>
    <mergeCell ref="B174:H174"/>
    <mergeCell ref="N6:N9"/>
    <mergeCell ref="P6:P9"/>
    <mergeCell ref="I6:I9"/>
    <mergeCell ref="J6:J9"/>
    <mergeCell ref="K6:K9"/>
    <mergeCell ref="L6:L9"/>
    <mergeCell ref="B124:H124"/>
    <mergeCell ref="C8:H8"/>
    <mergeCell ref="B9:H9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АИП 2020 </vt:lpstr>
      <vt:lpstr>'АИП 2020 '!Заголовки_для_печати</vt:lpstr>
      <vt:lpstr>'АИП 2020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2020-05-18T08:00:01Z</cp:lastPrinted>
  <dcterms:created xsi:type="dcterms:W3CDTF">2020-05-18T07:29:17Z</dcterms:created>
  <dcterms:modified xsi:type="dcterms:W3CDTF">2020-05-18T08:00:21Z</dcterms:modified>
</cp:coreProperties>
</file>